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\Company\FRANCESCA\TRANSUMANZE\"/>
    </mc:Choice>
  </mc:AlternateContent>
  <xr:revisionPtr revIDLastSave="0" documentId="8_{0290E887-BD53-4B6E-BDFE-5E0F9CDFA43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issione programma 2022" sheetId="33" r:id="rId1"/>
    <sheet name="Schema Generale" sheetId="1" r:id="rId2"/>
    <sheet name="Organizzazione" sheetId="2" r:id="rId3"/>
    <sheet name="Caratteristiche" sheetId="3" r:id="rId4"/>
    <sheet name="Economico Patrimoniale" sheetId="4" r:id="rId5"/>
  </sheets>
  <externalReferences>
    <externalReference r:id="rId6"/>
  </externalReferences>
  <definedNames>
    <definedName name="_xlnm._FilterDatabase" localSheetId="1" hidden="1">'Schema Generale'!#REF!</definedName>
    <definedName name="area">[1]db1!$B$2:$B$20</definedName>
    <definedName name="_xlnm.Print_Area" localSheetId="3">Caratteristiche!$A$2:$N$11</definedName>
    <definedName name="_xlnm.Print_Area" localSheetId="4">'Economico Patrimoniale'!$A$1:$L$106</definedName>
    <definedName name="_xlnm.Print_Area" localSheetId="2">Organizzazione!$A$1:$L$60</definedName>
    <definedName name="_xlnm.Print_Area" localSheetId="1">'Schema Generale'!$A$1:$G$41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'Missione programma 2022'!$1:$2</definedName>
    <definedName name="Z_0CDFE071_D2BF_4AC9_96FE_3C7CC2EB89D1_.wvu.Cols" localSheetId="1" hidden="1">'Schema Generale'!$F:$G</definedName>
    <definedName name="Z_0CDFE071_D2BF_4AC9_96FE_3C7CC2EB89D1_.wvu.PrintArea" localSheetId="3" hidden="1">Caratteristiche!$A$2:$N$11</definedName>
    <definedName name="Z_0CDFE071_D2BF_4AC9_96FE_3C7CC2EB89D1_.wvu.PrintArea" localSheetId="4" hidden="1">'Economico Patrimoniale'!$A$1:$L$106</definedName>
    <definedName name="Z_0CDFE071_D2BF_4AC9_96FE_3C7CC2EB89D1_.wvu.PrintArea" localSheetId="2" hidden="1">Organizzazione!$A$1:$L$60</definedName>
    <definedName name="Z_0CDFE071_D2BF_4AC9_96FE_3C7CC2EB89D1_.wvu.PrintArea" localSheetId="1" hidden="1">'Schema Generale'!$A$1:$G$41</definedName>
    <definedName name="Z_0CDFE071_D2BF_4AC9_96FE_3C7CC2EB89D1_.wvu.Rows" localSheetId="3" hidden="1">Caratteristiche!$7:$7</definedName>
    <definedName name="Z_16B7DE21_A045_4CA8_8E8A_B264E96AA2CC_.wvu.Cols" localSheetId="1" hidden="1">'Schema Generale'!$F:$G</definedName>
    <definedName name="Z_16B7DE21_A045_4CA8_8E8A_B264E96AA2CC_.wvu.PrintArea" localSheetId="3" hidden="1">Caratteristiche!$A$2:$N$11</definedName>
    <definedName name="Z_16B7DE21_A045_4CA8_8E8A_B264E96AA2CC_.wvu.PrintArea" localSheetId="4" hidden="1">'Economico Patrimoniale'!$A$1:$L$106</definedName>
    <definedName name="Z_16B7DE21_A045_4CA8_8E8A_B264E96AA2CC_.wvu.PrintArea" localSheetId="2" hidden="1">Organizzazione!$A$1:$L$60</definedName>
    <definedName name="Z_16B7DE21_A045_4CA8_8E8A_B264E96AA2CC_.wvu.PrintArea" localSheetId="1" hidden="1">'Schema Generale'!$A$1:$G$41</definedName>
    <definedName name="Z_16B7DE21_A045_4CA8_8E8A_B264E96AA2CC_.wvu.Rows" localSheetId="3" hidden="1">Caratteristiche!$7:$7</definedName>
    <definedName name="Z_FD66CCA4_E734_40F6_A42D_704ADC03C8FF_.wvu.Cols" localSheetId="1" hidden="1">'Schema Generale'!$F:$G</definedName>
    <definedName name="Z_FD66CCA4_E734_40F6_A42D_704ADC03C8FF_.wvu.PrintArea" localSheetId="3" hidden="1">Caratteristiche!$A$2:$N$11</definedName>
    <definedName name="Z_FD66CCA4_E734_40F6_A42D_704ADC03C8FF_.wvu.PrintArea" localSheetId="4" hidden="1">'Economico Patrimoniale'!$A$1:$L$106</definedName>
    <definedName name="Z_FD66CCA4_E734_40F6_A42D_704ADC03C8FF_.wvu.PrintArea" localSheetId="2" hidden="1">Organizzazione!$A$1:$L$60</definedName>
    <definedName name="Z_FD66CCA4_E734_40F6_A42D_704ADC03C8FF_.wvu.PrintArea" localSheetId="1" hidden="1">'Schema Generale'!$A$1:$G$41</definedName>
    <definedName name="Z_FD66CCA4_E734_40F6_A42D_704ADC03C8FF_.wvu.Rows" localSheetId="3" hidden="1">Caratteristiche!$7:$7</definedName>
  </definedNames>
  <calcPr calcId="191029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2" l="1"/>
  <c r="I52" i="2"/>
  <c r="I40" i="2"/>
  <c r="I34" i="2"/>
  <c r="G58" i="2"/>
  <c r="G52" i="2"/>
  <c r="G40" i="2"/>
  <c r="G34" i="2"/>
  <c r="G33" i="2"/>
  <c r="E58" i="2"/>
  <c r="E52" i="2"/>
  <c r="E40" i="2"/>
  <c r="E34" i="2"/>
  <c r="E33" i="2"/>
  <c r="G26" i="2"/>
  <c r="E26" i="2"/>
  <c r="G18" i="2"/>
  <c r="E18" i="2"/>
  <c r="I11" i="2"/>
  <c r="G11" i="2"/>
  <c r="E11" i="2"/>
  <c r="E4" i="2"/>
  <c r="E104" i="4" l="1"/>
  <c r="E101" i="4"/>
  <c r="E90" i="4"/>
  <c r="E87" i="4"/>
  <c r="E84" i="4"/>
  <c r="E81" i="4"/>
  <c r="G81" i="4"/>
  <c r="E76" i="4"/>
  <c r="E73" i="4"/>
  <c r="E70" i="4"/>
  <c r="E65" i="4"/>
  <c r="E62" i="4"/>
  <c r="G59" i="4"/>
  <c r="E59" i="4"/>
  <c r="E4" i="4"/>
  <c r="H79" i="33" l="1"/>
  <c r="I79" i="33" s="1"/>
  <c r="H80" i="33"/>
  <c r="I80" i="33" s="1"/>
  <c r="H74" i="33"/>
  <c r="I74" i="33" s="1"/>
  <c r="H36" i="33"/>
  <c r="I36" i="33" s="1"/>
  <c r="H37" i="33"/>
  <c r="I37" i="33" s="1"/>
  <c r="H78" i="33" l="1"/>
  <c r="I78" i="33" s="1"/>
  <c r="H77" i="33"/>
  <c r="I77" i="33" s="1"/>
  <c r="H76" i="33"/>
  <c r="I76" i="33" s="1"/>
  <c r="H73" i="33"/>
  <c r="I73" i="33" s="1"/>
  <c r="H65" i="33"/>
  <c r="I65" i="33" s="1"/>
  <c r="I64" i="33"/>
  <c r="I62" i="33"/>
  <c r="I61" i="33"/>
  <c r="I60" i="33"/>
  <c r="I59" i="33"/>
  <c r="I58" i="33"/>
  <c r="I57" i="33"/>
  <c r="I55" i="33"/>
  <c r="H54" i="33"/>
  <c r="I54" i="33" s="1"/>
  <c r="H51" i="33"/>
  <c r="I51" i="33" s="1"/>
  <c r="H50" i="33"/>
  <c r="I50" i="33" s="1"/>
  <c r="H49" i="33"/>
  <c r="I49" i="33" s="1"/>
  <c r="H48" i="33"/>
  <c r="I48" i="33" s="1"/>
  <c r="H45" i="33"/>
  <c r="I45" i="33" s="1"/>
  <c r="H43" i="33"/>
  <c r="I43" i="33" s="1"/>
  <c r="H42" i="33"/>
  <c r="I42" i="33" s="1"/>
  <c r="H34" i="33"/>
  <c r="I34" i="33" s="1"/>
  <c r="H33" i="33"/>
  <c r="I33" i="33" s="1"/>
  <c r="H32" i="33"/>
  <c r="I32" i="33" s="1"/>
  <c r="I31" i="33"/>
  <c r="H26" i="33"/>
  <c r="I26" i="33" s="1"/>
  <c r="H17" i="33"/>
  <c r="I17" i="33" s="1"/>
  <c r="I9" i="33"/>
  <c r="H8" i="33"/>
  <c r="I8" i="33" s="1"/>
  <c r="H5" i="33"/>
  <c r="I5" i="33" s="1"/>
  <c r="H4" i="33"/>
  <c r="I4" i="33" s="1"/>
  <c r="H3" i="33"/>
  <c r="I3" i="33" s="1"/>
  <c r="K81" i="4" l="1"/>
  <c r="G4" i="4"/>
  <c r="I4" i="4"/>
  <c r="K4" i="4"/>
  <c r="I15" i="4"/>
  <c r="E15" i="4"/>
  <c r="F15" i="4"/>
  <c r="G15" i="4"/>
  <c r="H15" i="4"/>
  <c r="J15" i="4"/>
  <c r="K15" i="4"/>
  <c r="L15" i="4"/>
  <c r="E18" i="4"/>
  <c r="G18" i="4"/>
  <c r="I18" i="4"/>
  <c r="K18" i="4"/>
  <c r="E26" i="4"/>
  <c r="F26" i="4"/>
  <c r="G26" i="4"/>
  <c r="H26" i="4"/>
  <c r="I26" i="4"/>
  <c r="J26" i="4"/>
  <c r="K26" i="4"/>
  <c r="L26" i="4"/>
  <c r="E29" i="4"/>
  <c r="G29" i="4"/>
  <c r="I29" i="4"/>
  <c r="K29" i="4"/>
  <c r="E37" i="4"/>
  <c r="E95" i="4" s="1"/>
  <c r="F37" i="4"/>
  <c r="G37" i="4"/>
  <c r="H37" i="4"/>
  <c r="I37" i="4"/>
  <c r="J37" i="4"/>
  <c r="K37" i="4"/>
  <c r="L37" i="4"/>
  <c r="E38" i="4"/>
  <c r="G38" i="4"/>
  <c r="I38" i="4"/>
  <c r="K38" i="4"/>
  <c r="E46" i="4"/>
  <c r="E98" i="4" s="1"/>
  <c r="F46" i="4"/>
  <c r="G46" i="4"/>
  <c r="H46" i="4"/>
  <c r="I46" i="4"/>
  <c r="J46" i="4"/>
  <c r="K46" i="4"/>
  <c r="L46" i="4"/>
  <c r="E49" i="4"/>
  <c r="G49" i="4"/>
  <c r="I49" i="4"/>
  <c r="K49" i="4"/>
  <c r="E58" i="4"/>
  <c r="G58" i="4"/>
  <c r="I58" i="4"/>
  <c r="K58" i="4"/>
  <c r="I59" i="4"/>
  <c r="K59" i="4"/>
  <c r="G62" i="4"/>
  <c r="I62" i="4"/>
  <c r="K62" i="4"/>
  <c r="G65" i="4"/>
  <c r="I65" i="4"/>
  <c r="K65" i="4"/>
  <c r="E69" i="4"/>
  <c r="G69" i="4"/>
  <c r="I69" i="4"/>
  <c r="K69" i="4"/>
  <c r="G70" i="4"/>
  <c r="I70" i="4"/>
  <c r="K70" i="4"/>
  <c r="G73" i="4"/>
  <c r="I73" i="4"/>
  <c r="K73" i="4"/>
  <c r="G76" i="4"/>
  <c r="I76" i="4"/>
  <c r="K76" i="4"/>
  <c r="E80" i="4"/>
  <c r="G80" i="4"/>
  <c r="I80" i="4"/>
  <c r="K80" i="4"/>
  <c r="I81" i="4"/>
  <c r="G84" i="4"/>
  <c r="I84" i="4"/>
  <c r="K84" i="4"/>
  <c r="G87" i="4"/>
  <c r="I87" i="4"/>
  <c r="K87" i="4"/>
  <c r="G90" i="4"/>
  <c r="I90" i="4"/>
  <c r="K90" i="4"/>
  <c r="E94" i="4"/>
  <c r="G94" i="4"/>
  <c r="I94" i="4"/>
  <c r="K94" i="4"/>
  <c r="K98" i="4"/>
  <c r="G101" i="4"/>
  <c r="I101" i="4"/>
  <c r="K101" i="4"/>
  <c r="G104" i="4"/>
  <c r="I104" i="4"/>
  <c r="K104" i="4"/>
  <c r="G4" i="3"/>
  <c r="I4" i="3"/>
  <c r="K4" i="3"/>
  <c r="E8" i="2"/>
  <c r="G8" i="2"/>
  <c r="I8" i="2"/>
  <c r="K8" i="2"/>
  <c r="E15" i="2"/>
  <c r="G15" i="2"/>
  <c r="I15" i="2"/>
  <c r="K15" i="2"/>
  <c r="I55" i="2" l="1"/>
  <c r="I49" i="2"/>
  <c r="I46" i="2"/>
  <c r="I37" i="2"/>
  <c r="I43" i="2"/>
  <c r="G37" i="2"/>
  <c r="G55" i="2"/>
  <c r="G49" i="2"/>
  <c r="G43" i="2"/>
  <c r="G46" i="2"/>
  <c r="K95" i="4"/>
  <c r="E43" i="2"/>
  <c r="E37" i="2"/>
  <c r="E55" i="2"/>
  <c r="E49" i="2"/>
  <c r="E46" i="2"/>
  <c r="I98" i="4"/>
  <c r="G95" i="4"/>
  <c r="G98" i="4"/>
  <c r="I95" i="4"/>
</calcChain>
</file>

<file path=xl/sharedStrings.xml><?xml version="1.0" encoding="utf-8"?>
<sst xmlns="http://schemas.openxmlformats.org/spreadsheetml/2006/main" count="522" uniqueCount="273">
  <si>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</si>
  <si>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</si>
  <si>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</si>
  <si>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</si>
  <si>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</si>
  <si>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</si>
  <si>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</si>
  <si>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</si>
  <si>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</si>
  <si>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</si>
  <si>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</si>
  <si>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</si>
  <si>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</si>
  <si>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</si>
  <si>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</si>
  <si>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</si>
  <si>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</si>
  <si>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</si>
  <si>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</si>
  <si>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</si>
  <si>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</si>
  <si>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</si>
  <si>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</si>
  <si>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</si>
  <si>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</si>
  <si>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</si>
  <si>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</si>
  <si>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</si>
  <si>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</si>
  <si>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</si>
  <si>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</si>
  <si>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</si>
  <si>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</si>
  <si>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</si>
  <si>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</si>
  <si>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</si>
  <si>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</si>
  <si>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</si>
  <si>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Sviluppo sostenibile territorio montano piccoli Comuni</t>
  </si>
  <si>
    <t>Qualità dell'aria e riduzione dell'inquinamento</t>
  </si>
  <si>
    <t>Trasporto pubblico locale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</si>
  <si>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</si>
  <si>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</si>
  <si>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</si>
  <si>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</si>
  <si>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</si>
  <si>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</si>
  <si>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</si>
  <si>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</si>
  <si>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</si>
  <si>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</si>
  <si>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</si>
  <si>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</si>
  <si>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</si>
  <si>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</si>
  <si>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</si>
  <si>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</si>
  <si>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</si>
  <si>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</si>
  <si>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</si>
  <si>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</si>
  <si>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</si>
  <si>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</si>
  <si>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</si>
  <si>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</si>
  <si>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</si>
  <si>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</si>
  <si>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del Programma/ n. postazioni hardware</t>
  </si>
  <si>
    <t>Spesa media per postazione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</si>
  <si>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</si>
  <si>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</si>
  <si>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</si>
  <si>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</si>
  <si>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</si>
  <si>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</si>
  <si>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n. indagini di p.g.</t>
  </si>
  <si>
    <t>n. indagini di polizia giudiziaria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</si>
  <si>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</si>
  <si>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</si>
  <si>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</si>
  <si>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</si>
  <si>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</si>
  <si>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</si>
  <si>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</si>
  <si>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</si>
  <si>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</si>
  <si>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</si>
  <si>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</si>
  <si>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</si>
  <si>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per minore</t>
  </si>
  <si>
    <t>Spesa per interventi minori/n. minori in carico</t>
  </si>
  <si>
    <t>Spesa media per disabile</t>
  </si>
  <si>
    <t>Spesa media per anziani</t>
  </si>
  <si>
    <t>Spesa per interventi disabili/n. disabili in carico</t>
  </si>
  <si>
    <t>Spesa per interventi anziani/n. anziani in carico</t>
  </si>
  <si>
    <t>Tasso di copertura</t>
  </si>
  <si>
    <t>Proventi totali cimitero/spesa del programma</t>
  </si>
  <si>
    <t>Utile d'esercizio della farmacia</t>
  </si>
  <si>
    <t>Utile d'esercizio</t>
  </si>
  <si>
    <t>VALORE ATTESO ANNO CORRENTE</t>
  </si>
  <si>
    <t>Indicatori</t>
  </si>
  <si>
    <t>Spesa per alloggio</t>
  </si>
  <si>
    <t>Spesa del programma/n.alloggi ERP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</si>
  <si>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</si>
  <si>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</si>
  <si>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</si>
  <si>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</si>
  <si>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</si>
  <si>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</si>
  <si>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</si>
  <si>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</si>
  <si>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Territorio</t>
  </si>
  <si>
    <t>Superficie in Kmq</t>
  </si>
  <si>
    <t>Frazioni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</si>
  <si>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</si>
  <si>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</si>
  <si>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</si>
  <si>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</si>
  <si>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</si>
  <si>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</si>
  <si>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</si>
  <si>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</si>
  <si>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</si>
  <si>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</si>
  <si>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</si>
  <si>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</si>
  <si>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</si>
  <si>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</si>
  <si>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</si>
  <si>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</si>
  <si>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</si>
  <si>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</si>
  <si>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</si>
  <si>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</si>
  <si>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</si>
  <si>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</si>
  <si>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</si>
  <si>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</si>
  <si>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</si>
  <si>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</si>
  <si>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</si>
  <si>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</si>
  <si>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</si>
  <si>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</si>
  <si>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</si>
  <si>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</si>
  <si>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</si>
  <si>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</si>
  <si>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</si>
  <si>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</si>
  <si>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</si>
  <si>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</si>
  <si>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</si>
  <si>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</si>
  <si>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</si>
  <si>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</si>
  <si>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</si>
  <si>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</si>
  <si>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</si>
  <si>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</si>
  <si>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</si>
  <si>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</si>
  <si>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</si>
  <si>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</si>
  <si>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</si>
  <si>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</si>
  <si>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</si>
  <si>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</si>
  <si>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</si>
  <si>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</si>
  <si>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</si>
  <si>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</si>
  <si>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</si>
  <si>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</si>
  <si>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</si>
  <si>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</si>
  <si>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</si>
  <si>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</si>
  <si>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</si>
  <si>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</si>
  <si>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</si>
  <si>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</si>
  <si>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</si>
  <si>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</si>
  <si>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</si>
  <si>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</si>
  <si>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</si>
  <si>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</si>
  <si>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</si>
  <si>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</si>
  <si>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</si>
  <si>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</si>
  <si>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</si>
  <si>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</si>
  <si>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</si>
  <si>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</si>
  <si>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</si>
  <si>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</si>
  <si>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</si>
  <si>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</si>
  <si>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</si>
  <si>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</si>
  <si>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</si>
  <si>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</si>
  <si>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</si>
  <si>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</si>
  <si>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</si>
  <si>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</si>
  <si>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</si>
  <si>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</si>
  <si>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</si>
  <si>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</si>
  <si>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</si>
  <si>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</si>
  <si>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</si>
  <si>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</si>
  <si>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</si>
  <si>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</si>
  <si>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</si>
  <si>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</si>
  <si>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</si>
  <si>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</si>
  <si>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</si>
  <si>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</si>
  <si>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</si>
  <si>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</si>
  <si>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</si>
  <si>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</si>
  <si>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</si>
  <si>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</si>
  <si>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</si>
  <si>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</si>
  <si>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</si>
  <si>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</si>
  <si>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</si>
  <si>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</si>
  <si>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</si>
  <si>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TUTELA DELLA SALUTE</t>
  </si>
  <si>
    <t>Ulteriori spese in materia sanitaria</t>
  </si>
  <si>
    <t>Sostegno all'occupazione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</si>
  <si>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</si>
  <si>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</si>
  <si>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</si>
  <si>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</si>
  <si>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TOTALE SPESA</t>
  </si>
  <si>
    <t>Fondo di riserva</t>
  </si>
  <si>
    <t>Fondo crediti di dubbia esigibilità</t>
  </si>
  <si>
    <t>Altri fondi</t>
  </si>
  <si>
    <t>1,2,3</t>
  </si>
  <si>
    <t>Fondo di riserva, FCDE, altri fondi</t>
  </si>
  <si>
    <t>Aree protette, parchi naturali, protezione naturalistica e forestazione</t>
  </si>
  <si>
    <t>Interventi per le famiglie</t>
  </si>
  <si>
    <t>Sistema di protezione civile</t>
  </si>
  <si>
    <t xml:space="preserve"> (DIA, SCIA, CILA, permessi di costruire, aut. paessaggistiche)</t>
  </si>
  <si>
    <t>Spesa del nido/ n. iscritti nido</t>
  </si>
  <si>
    <t>Altre modalità di trasporto</t>
  </si>
  <si>
    <t>=</t>
  </si>
  <si>
    <t>TURISMO</t>
  </si>
  <si>
    <t>Sviluppo e valorizzazione del turismo</t>
  </si>
  <si>
    <t>SOCCORSO CIVILE</t>
  </si>
  <si>
    <t>ENERGIA E DIVERSIFICAZIONE DELLE FONTI ELERGETICHE</t>
  </si>
  <si>
    <t>Fonti energetiche</t>
  </si>
  <si>
    <t>SERVIZI PER CONTO TERZI</t>
  </si>
  <si>
    <t>Servizi per conto terzi, partite di giro</t>
  </si>
  <si>
    <t>ANTICIPAZIONI FINANZIARIE</t>
  </si>
  <si>
    <t>Restituzione anticipazione di tesoreria</t>
  </si>
  <si>
    <t>segretario</t>
  </si>
  <si>
    <t>servizio finanziario</t>
  </si>
  <si>
    <t>servizio amministrativo programmazione e sviluppo economico sociale</t>
  </si>
  <si>
    <t>servizio agrario tecnico territorio ambiente</t>
  </si>
  <si>
    <t>servizi alla persona</t>
  </si>
  <si>
    <t>7 - Anticipazioni da istituto tesoriere/cassiere</t>
  </si>
  <si>
    <t>n. ab. 2021 (preventivo)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</si>
</sst>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_-[$€-2]\ * #,##0.00_-;\-[$€-2]\ * #,##0.00_-;_-[$€-2]\ * &quot;-&quot;??_-"/>
    <numFmt numFmtId="167" formatCode="_(&quot;L.&quot;* #,##0.00_);_(&quot;L.&quot;* \(#,##0.00\);_(&quot;L.&quot;* &quot;-&quot;??_);_(@_)"/>
    <numFmt numFmtId="168" formatCode="&quot;€&quot;\ #,##0.00"/>
    <numFmt numFmtId="169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167" fontId="4" fillId="0" borderId="0" applyFont="0" applyFill="0" applyBorder="0" applyAlignment="0" applyProtection="0"/>
    <xf numFmtId="165" fontId="24" fillId="0" borderId="0" applyFont="0" applyFill="0" applyBorder="0" applyAlignment="0" applyProtection="0"/>
  </cellStyleXfs>
  <cellXfs count="459">
    <xf numFmtId="0" fontId="0" fillId="0" borderId="0" xfId="0"/>
    <xf numFmtId="0" fontId="19" fillId="0" borderId="0" xfId="0" applyFont="1"/>
    <xf numFmtId="0" fontId="0" fillId="0" borderId="0" xfId="0" applyAlignment="1">
      <alignment wrapText="1"/>
    </xf>
    <xf numFmtId="0" fontId="7" fillId="0" borderId="1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0" xfId="7" applyFont="1"/>
    <xf numFmtId="10" fontId="6" fillId="0" borderId="0" xfId="7" applyNumberFormat="1" applyFont="1"/>
    <xf numFmtId="0" fontId="6" fillId="0" borderId="0" xfId="7" applyFont="1" applyAlignment="1">
      <alignment horizontal="left"/>
    </xf>
    <xf numFmtId="0" fontId="7" fillId="0" borderId="10" xfId="7" applyFont="1" applyBorder="1" applyAlignment="1">
      <alignment horizontal="center"/>
    </xf>
    <xf numFmtId="0" fontId="8" fillId="0" borderId="11" xfId="7" applyFont="1" applyBorder="1" applyAlignment="1">
      <alignment horizontal="center"/>
    </xf>
    <xf numFmtId="0" fontId="12" fillId="2" borderId="12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 applyProtection="1">
      <alignment horizontal="center" vertical="center"/>
      <protection hidden="1"/>
    </xf>
    <xf numFmtId="0" fontId="12" fillId="3" borderId="12" xfId="7" applyFont="1" applyFill="1" applyBorder="1" applyAlignment="1" applyProtection="1">
      <alignment horizontal="center" vertical="center"/>
      <protection hidden="1"/>
    </xf>
    <xf numFmtId="0" fontId="9" fillId="3" borderId="13" xfId="7" applyFont="1" applyFill="1" applyBorder="1" applyAlignment="1" applyProtection="1">
      <alignment horizontal="center" vertical="center"/>
      <protection hidden="1"/>
    </xf>
    <xf numFmtId="168" fontId="9" fillId="0" borderId="12" xfId="7" applyNumberFormat="1" applyFont="1" applyBorder="1" applyAlignment="1" applyProtection="1">
      <alignment vertical="center"/>
      <protection locked="0"/>
    </xf>
    <xf numFmtId="168" fontId="9" fillId="4" borderId="12" xfId="7" applyNumberFormat="1" applyFont="1" applyFill="1" applyBorder="1" applyProtection="1">
      <protection hidden="1"/>
    </xf>
    <xf numFmtId="168" fontId="9" fillId="5" borderId="12" xfId="7" applyNumberFormat="1" applyFont="1" applyFill="1" applyBorder="1" applyAlignment="1" applyProtection="1">
      <alignment vertical="center"/>
      <protection locked="0"/>
    </xf>
    <xf numFmtId="168" fontId="9" fillId="3" borderId="12" xfId="7" applyNumberFormat="1" applyFont="1" applyFill="1" applyBorder="1" applyAlignment="1" applyProtection="1">
      <alignment vertical="center"/>
      <protection locked="0"/>
    </xf>
    <xf numFmtId="168" fontId="9" fillId="4" borderId="13" xfId="7" applyNumberFormat="1" applyFont="1" applyFill="1" applyBorder="1" applyProtection="1">
      <protection hidden="1"/>
    </xf>
    <xf numFmtId="168" fontId="9" fillId="0" borderId="13" xfId="7" applyNumberFormat="1" applyFont="1" applyBorder="1" applyAlignment="1" applyProtection="1">
      <alignment vertical="center"/>
      <protection locked="0"/>
    </xf>
    <xf numFmtId="168" fontId="9" fillId="5" borderId="13" xfId="7" applyNumberFormat="1" applyFont="1" applyFill="1" applyBorder="1" applyAlignment="1" applyProtection="1">
      <alignment vertical="center"/>
      <protection locked="0"/>
    </xf>
    <xf numFmtId="168" fontId="9" fillId="3" borderId="13" xfId="7" applyNumberFormat="1" applyFont="1" applyFill="1" applyBorder="1" applyAlignment="1" applyProtection="1">
      <alignment vertical="center"/>
      <protection locked="0"/>
    </xf>
    <xf numFmtId="4" fontId="6" fillId="0" borderId="0" xfId="7" applyNumberFormat="1" applyFont="1"/>
    <xf numFmtId="168" fontId="12" fillId="2" borderId="14" xfId="7" applyNumberFormat="1" applyFont="1" applyFill="1" applyBorder="1" applyAlignment="1">
      <alignment vertical="center"/>
    </xf>
    <xf numFmtId="168" fontId="12" fillId="2" borderId="15" xfId="7" applyNumberFormat="1" applyFont="1" applyFill="1" applyBorder="1" applyAlignment="1">
      <alignment vertical="center"/>
    </xf>
    <xf numFmtId="0" fontId="7" fillId="0" borderId="16" xfId="7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0" fontId="7" fillId="0" borderId="17" xfId="7" applyFont="1" applyBorder="1" applyAlignment="1">
      <alignment horizontal="center" vertical="center" wrapText="1"/>
    </xf>
    <xf numFmtId="0" fontId="5" fillId="0" borderId="0" xfId="7" applyProtection="1">
      <protection hidden="1"/>
    </xf>
    <xf numFmtId="0" fontId="7" fillId="0" borderId="0" xfId="7" applyFont="1"/>
    <xf numFmtId="0" fontId="9" fillId="3" borderId="12" xfId="7" applyFont="1" applyFill="1" applyBorder="1" applyAlignment="1" applyProtection="1">
      <alignment horizontal="center" vertical="center"/>
      <protection hidden="1"/>
    </xf>
    <xf numFmtId="0" fontId="10" fillId="0" borderId="18" xfId="7" applyFont="1" applyBorder="1" applyAlignment="1" applyProtection="1">
      <alignment horizontal="center" vertical="center"/>
      <protection hidden="1"/>
    </xf>
    <xf numFmtId="168" fontId="12" fillId="2" borderId="12" xfId="7" applyNumberFormat="1" applyFont="1" applyFill="1" applyBorder="1" applyAlignment="1">
      <alignment vertical="center"/>
    </xf>
    <xf numFmtId="168" fontId="12" fillId="2" borderId="13" xfId="7" applyNumberFormat="1" applyFont="1" applyFill="1" applyBorder="1" applyAlignment="1">
      <alignment vertical="center"/>
    </xf>
    <xf numFmtId="0" fontId="6" fillId="0" borderId="16" xfId="7" applyFont="1" applyBorder="1"/>
    <xf numFmtId="0" fontId="6" fillId="0" borderId="17" xfId="7" applyFont="1" applyBorder="1"/>
    <xf numFmtId="0" fontId="7" fillId="0" borderId="19" xfId="7" applyFont="1" applyBorder="1" applyAlignment="1">
      <alignment horizontal="center"/>
    </xf>
    <xf numFmtId="0" fontId="8" fillId="0" borderId="20" xfId="7" applyFont="1" applyBorder="1" applyAlignment="1">
      <alignment horizontal="center"/>
    </xf>
    <xf numFmtId="3" fontId="6" fillId="0" borderId="0" xfId="7" applyNumberFormat="1" applyFont="1"/>
    <xf numFmtId="0" fontId="17" fillId="0" borderId="21" xfId="7" applyFont="1" applyBorder="1" applyAlignment="1">
      <alignment horizontal="center" vertical="center" wrapText="1"/>
    </xf>
    <xf numFmtId="0" fontId="5" fillId="0" borderId="0" xfId="7" applyAlignment="1">
      <alignment horizontal="center" vertical="center" wrapText="1"/>
    </xf>
    <xf numFmtId="0" fontId="5" fillId="0" borderId="0" xfId="7"/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0" xfId="0" applyBorder="1"/>
    <xf numFmtId="0" fontId="0" fillId="0" borderId="14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0" xfId="0" applyAlignment="1">
      <alignment horizontal="right"/>
    </xf>
    <xf numFmtId="0" fontId="21" fillId="0" borderId="0" xfId="0" applyFont="1"/>
    <xf numFmtId="0" fontId="20" fillId="0" borderId="26" xfId="0" applyFont="1" applyBorder="1" applyAlignment="1">
      <alignment horizontal="center" vertical="center"/>
    </xf>
    <xf numFmtId="43" fontId="18" fillId="0" borderId="0" xfId="2" applyFont="1"/>
    <xf numFmtId="0" fontId="0" fillId="0" borderId="30" xfId="0" applyBorder="1" applyAlignment="1">
      <alignment wrapText="1"/>
    </xf>
    <xf numFmtId="0" fontId="0" fillId="0" borderId="10" xfId="0" applyBorder="1" applyAlignment="1">
      <alignment wrapText="1"/>
    </xf>
    <xf numFmtId="0" fontId="21" fillId="0" borderId="0" xfId="0" applyFont="1" applyAlignment="1">
      <alignment horizontal="center" vertical="center"/>
    </xf>
    <xf numFmtId="0" fontId="3" fillId="0" borderId="21" xfId="7" applyFont="1" applyBorder="1"/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22" fillId="0" borderId="14" xfId="0" applyFont="1" applyBorder="1" applyAlignment="1">
      <alignment wrapText="1"/>
    </xf>
    <xf numFmtId="9" fontId="6" fillId="0" borderId="0" xfId="7" applyNumberFormat="1" applyFont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94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7" borderId="0" xfId="0" applyFill="1" applyAlignment="1">
      <alignment horizontal="right" wrapText="1"/>
    </xf>
    <xf numFmtId="0" fontId="0" fillId="7" borderId="0" xfId="0" applyFill="1"/>
    <xf numFmtId="0" fontId="0" fillId="7" borderId="0" xfId="0" applyFill="1" applyAlignment="1">
      <alignment horizontal="right"/>
    </xf>
    <xf numFmtId="0" fontId="20" fillId="7" borderId="26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 wrapText="1"/>
    </xf>
    <xf numFmtId="0" fontId="20" fillId="7" borderId="35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 wrapText="1"/>
    </xf>
    <xf numFmtId="165" fontId="0" fillId="7" borderId="10" xfId="9" applyFont="1" applyFill="1" applyBorder="1"/>
    <xf numFmtId="0" fontId="0" fillId="7" borderId="10" xfId="0" applyFill="1" applyBorder="1"/>
    <xf numFmtId="168" fontId="0" fillId="7" borderId="10" xfId="0" applyNumberFormat="1" applyFill="1" applyBorder="1"/>
    <xf numFmtId="168" fontId="0" fillId="7" borderId="10" xfId="0" applyNumberFormat="1" applyFill="1" applyBorder="1" applyAlignment="1">
      <alignment horizontal="center"/>
    </xf>
    <xf numFmtId="4" fontId="18" fillId="7" borderId="10" xfId="9" applyNumberFormat="1" applyFont="1" applyFill="1" applyBorder="1"/>
    <xf numFmtId="168" fontId="18" fillId="7" borderId="10" xfId="9" applyNumberFormat="1" applyFont="1" applyFill="1" applyBorder="1"/>
    <xf numFmtId="168" fontId="0" fillId="7" borderId="11" xfId="0" applyNumberFormat="1" applyFill="1" applyBorder="1"/>
    <xf numFmtId="165" fontId="0" fillId="7" borderId="12" xfId="9" applyFont="1" applyFill="1" applyBorder="1"/>
    <xf numFmtId="0" fontId="0" fillId="7" borderId="12" xfId="0" applyFill="1" applyBorder="1"/>
    <xf numFmtId="168" fontId="0" fillId="7" borderId="12" xfId="0" applyNumberFormat="1" applyFill="1" applyBorder="1"/>
    <xf numFmtId="168" fontId="0" fillId="7" borderId="12" xfId="0" applyNumberFormat="1" applyFill="1" applyBorder="1" applyAlignment="1">
      <alignment horizontal="center"/>
    </xf>
    <xf numFmtId="4" fontId="18" fillId="7" borderId="12" xfId="9" applyNumberFormat="1" applyFont="1" applyFill="1" applyBorder="1"/>
    <xf numFmtId="168" fontId="18" fillId="7" borderId="12" xfId="9" applyNumberFormat="1" applyFont="1" applyFill="1" applyBorder="1"/>
    <xf numFmtId="168" fontId="0" fillId="7" borderId="13" xfId="0" applyNumberFormat="1" applyFill="1" applyBorder="1"/>
    <xf numFmtId="165" fontId="18" fillId="7" borderId="12" xfId="9" applyFont="1" applyFill="1" applyBorder="1"/>
    <xf numFmtId="10" fontId="0" fillId="7" borderId="12" xfId="0" applyNumberFormat="1" applyFill="1" applyBorder="1"/>
    <xf numFmtId="10" fontId="0" fillId="7" borderId="12" xfId="0" applyNumberFormat="1" applyFill="1" applyBorder="1" applyAlignment="1">
      <alignment horizontal="center"/>
    </xf>
    <xf numFmtId="4" fontId="18" fillId="7" borderId="12" xfId="2" applyNumberFormat="1" applyFont="1" applyFill="1" applyBorder="1"/>
    <xf numFmtId="168" fontId="18" fillId="7" borderId="12" xfId="2" applyNumberFormat="1" applyFont="1" applyFill="1" applyBorder="1"/>
    <xf numFmtId="165" fontId="18" fillId="7" borderId="14" xfId="9" applyFont="1" applyFill="1" applyBorder="1"/>
    <xf numFmtId="0" fontId="0" fillId="7" borderId="14" xfId="0" applyFill="1" applyBorder="1"/>
    <xf numFmtId="2" fontId="0" fillId="7" borderId="14" xfId="0" applyNumberFormat="1" applyFill="1" applyBorder="1"/>
    <xf numFmtId="168" fontId="0" fillId="7" borderId="14" xfId="0" applyNumberFormat="1" applyFill="1" applyBorder="1" applyAlignment="1">
      <alignment horizontal="center"/>
    </xf>
    <xf numFmtId="4" fontId="18" fillId="7" borderId="14" xfId="2" applyNumberFormat="1" applyFont="1" applyFill="1" applyBorder="1"/>
    <xf numFmtId="168" fontId="0" fillId="7" borderId="14" xfId="0" applyNumberFormat="1" applyFill="1" applyBorder="1"/>
    <xf numFmtId="168" fontId="18" fillId="7" borderId="14" xfId="2" applyNumberFormat="1" applyFont="1" applyFill="1" applyBorder="1"/>
    <xf numFmtId="168" fontId="0" fillId="7" borderId="15" xfId="0" applyNumberFormat="1" applyFill="1" applyBorder="1"/>
    <xf numFmtId="2" fontId="0" fillId="7" borderId="12" xfId="0" applyNumberFormat="1" applyFill="1" applyBorder="1"/>
    <xf numFmtId="4" fontId="0" fillId="7" borderId="12" xfId="0" applyNumberFormat="1" applyFill="1" applyBorder="1" applyAlignment="1">
      <alignment horizontal="center"/>
    </xf>
    <xf numFmtId="2" fontId="18" fillId="7" borderId="12" xfId="2" applyNumberFormat="1" applyFont="1" applyFill="1" applyBorder="1"/>
    <xf numFmtId="169" fontId="18" fillId="7" borderId="12" xfId="9" applyNumberFormat="1" applyFont="1" applyFill="1" applyBorder="1"/>
    <xf numFmtId="43" fontId="18" fillId="7" borderId="12" xfId="2" applyFont="1" applyFill="1" applyBorder="1"/>
    <xf numFmtId="10" fontId="0" fillId="7" borderId="13" xfId="0" applyNumberFormat="1" applyFill="1" applyBorder="1"/>
    <xf numFmtId="165" fontId="0" fillId="7" borderId="12" xfId="0" applyNumberFormat="1" applyFill="1" applyBorder="1"/>
    <xf numFmtId="39" fontId="18" fillId="7" borderId="12" xfId="2" applyNumberFormat="1" applyFont="1" applyFill="1" applyBorder="1"/>
    <xf numFmtId="0" fontId="0" fillId="7" borderId="14" xfId="0" applyFill="1" applyBorder="1" applyAlignment="1">
      <alignment horizontal="center"/>
    </xf>
    <xf numFmtId="2" fontId="18" fillId="7" borderId="14" xfId="2" applyNumberFormat="1" applyFont="1" applyFill="1" applyBorder="1"/>
    <xf numFmtId="165" fontId="18" fillId="7" borderId="10" xfId="9" applyFont="1" applyFill="1" applyBorder="1"/>
    <xf numFmtId="165" fontId="0" fillId="7" borderId="10" xfId="0" applyNumberFormat="1" applyFill="1" applyBorder="1"/>
    <xf numFmtId="165" fontId="0" fillId="7" borderId="14" xfId="0" applyNumberFormat="1" applyFill="1" applyBorder="1"/>
    <xf numFmtId="164" fontId="18" fillId="7" borderId="10" xfId="2" applyNumberFormat="1" applyFont="1" applyFill="1" applyBorder="1"/>
    <xf numFmtId="168" fontId="18" fillId="7" borderId="10" xfId="2" applyNumberFormat="1" applyFont="1" applyFill="1" applyBorder="1"/>
    <xf numFmtId="168" fontId="18" fillId="7" borderId="14" xfId="9" applyNumberFormat="1" applyFont="1" applyFill="1" applyBorder="1"/>
    <xf numFmtId="164" fontId="18" fillId="7" borderId="14" xfId="2" applyNumberFormat="1" applyFont="1" applyFill="1" applyBorder="1"/>
    <xf numFmtId="169" fontId="0" fillId="7" borderId="12" xfId="9" applyNumberFormat="1" applyFont="1" applyFill="1" applyBorder="1"/>
    <xf numFmtId="0" fontId="0" fillId="7" borderId="12" xfId="0" applyFill="1" applyBorder="1" applyAlignment="1">
      <alignment horizontal="center"/>
    </xf>
    <xf numFmtId="164" fontId="18" fillId="7" borderId="12" xfId="2" applyNumberFormat="1" applyFont="1" applyFill="1" applyBorder="1"/>
    <xf numFmtId="165" fontId="18" fillId="7" borderId="30" xfId="9" applyFont="1" applyFill="1" applyBorder="1"/>
    <xf numFmtId="0" fontId="0" fillId="7" borderId="30" xfId="0" applyFill="1" applyBorder="1"/>
    <xf numFmtId="165" fontId="0" fillId="7" borderId="30" xfId="0" applyNumberFormat="1" applyFill="1" applyBorder="1"/>
    <xf numFmtId="168" fontId="0" fillId="7" borderId="30" xfId="0" applyNumberFormat="1" applyFill="1" applyBorder="1" applyAlignment="1">
      <alignment horizontal="center"/>
    </xf>
    <xf numFmtId="168" fontId="18" fillId="7" borderId="30" xfId="9" applyNumberFormat="1" applyFont="1" applyFill="1" applyBorder="1"/>
    <xf numFmtId="168" fontId="0" fillId="7" borderId="30" xfId="0" applyNumberFormat="1" applyFill="1" applyBorder="1"/>
    <xf numFmtId="168" fontId="0" fillId="7" borderId="34" xfId="0" applyNumberFormat="1" applyFill="1" applyBorder="1"/>
    <xf numFmtId="168" fontId="18" fillId="7" borderId="94" xfId="9" applyNumberFormat="1" applyFont="1" applyFill="1" applyBorder="1"/>
    <xf numFmtId="0" fontId="0" fillId="7" borderId="94" xfId="0" applyFill="1" applyBorder="1"/>
    <xf numFmtId="168" fontId="0" fillId="7" borderId="94" xfId="0" applyNumberFormat="1" applyFill="1" applyBorder="1"/>
    <xf numFmtId="168" fontId="0" fillId="7" borderId="94" xfId="0" applyNumberFormat="1" applyFill="1" applyBorder="1" applyAlignment="1">
      <alignment horizontal="center"/>
    </xf>
    <xf numFmtId="168" fontId="0" fillId="7" borderId="95" xfId="0" applyNumberFormat="1" applyFill="1" applyBorder="1"/>
    <xf numFmtId="10" fontId="0" fillId="7" borderId="14" xfId="9" applyNumberFormat="1" applyFont="1" applyFill="1" applyBorder="1"/>
    <xf numFmtId="10" fontId="0" fillId="7" borderId="14" xfId="9" applyNumberFormat="1" applyFont="1" applyFill="1" applyBorder="1" applyAlignment="1">
      <alignment horizontal="center"/>
    </xf>
    <xf numFmtId="10" fontId="0" fillId="7" borderId="14" xfId="0" applyNumberFormat="1" applyFill="1" applyBorder="1"/>
    <xf numFmtId="168" fontId="0" fillId="7" borderId="24" xfId="0" applyNumberFormat="1" applyFill="1" applyBorder="1"/>
    <xf numFmtId="0" fontId="0" fillId="7" borderId="24" xfId="0" applyFill="1" applyBorder="1"/>
    <xf numFmtId="168" fontId="0" fillId="7" borderId="24" xfId="0" applyNumberFormat="1" applyFill="1" applyBorder="1" applyAlignment="1">
      <alignment horizontal="center"/>
    </xf>
    <xf numFmtId="168" fontId="18" fillId="7" borderId="24" xfId="2" applyNumberFormat="1" applyFont="1" applyFill="1" applyBorder="1"/>
    <xf numFmtId="168" fontId="0" fillId="7" borderId="29" xfId="0" applyNumberFormat="1" applyFill="1" applyBorder="1"/>
    <xf numFmtId="43" fontId="18" fillId="7" borderId="14" xfId="2" applyFont="1" applyFill="1" applyBorder="1"/>
    <xf numFmtId="165" fontId="0" fillId="7" borderId="14" xfId="9" applyFont="1" applyFill="1" applyBorder="1"/>
    <xf numFmtId="4" fontId="0" fillId="7" borderId="24" xfId="0" applyNumberFormat="1" applyFill="1" applyBorder="1"/>
    <xf numFmtId="4" fontId="18" fillId="7" borderId="24" xfId="2" applyNumberFormat="1" applyFont="1" applyFill="1" applyBorder="1"/>
    <xf numFmtId="4" fontId="0" fillId="7" borderId="24" xfId="9" applyNumberFormat="1" applyFont="1" applyFill="1" applyBorder="1"/>
    <xf numFmtId="168" fontId="0" fillId="7" borderId="24" xfId="9" applyNumberFormat="1" applyFont="1" applyFill="1" applyBorder="1"/>
    <xf numFmtId="4" fontId="18" fillId="7" borderId="24" xfId="9" applyNumberFormat="1" applyFont="1" applyFill="1" applyBorder="1"/>
    <xf numFmtId="4" fontId="0" fillId="7" borderId="10" xfId="0" applyNumberFormat="1" applyFill="1" applyBorder="1"/>
    <xf numFmtId="4" fontId="18" fillId="7" borderId="10" xfId="2" applyNumberFormat="1" applyFont="1" applyFill="1" applyBorder="1"/>
    <xf numFmtId="4" fontId="0" fillId="7" borderId="30" xfId="9" applyNumberFormat="1" applyFont="1" applyFill="1" applyBorder="1"/>
    <xf numFmtId="168" fontId="0" fillId="7" borderId="30" xfId="9" applyNumberFormat="1" applyFont="1" applyFill="1" applyBorder="1"/>
    <xf numFmtId="168" fontId="18" fillId="7" borderId="31" xfId="9" applyNumberFormat="1" applyFont="1" applyFill="1" applyBorder="1"/>
    <xf numFmtId="168" fontId="0" fillId="7" borderId="32" xfId="0" applyNumberFormat="1" applyFill="1" applyBorder="1"/>
    <xf numFmtId="4" fontId="18" fillId="7" borderId="33" xfId="9" applyNumberFormat="1" applyFont="1" applyFill="1" applyBorder="1"/>
    <xf numFmtId="43" fontId="18" fillId="7" borderId="0" xfId="2" applyFont="1" applyFill="1"/>
    <xf numFmtId="43" fontId="21" fillId="7" borderId="0" xfId="2" applyFont="1" applyFill="1"/>
    <xf numFmtId="43" fontId="0" fillId="7" borderId="0" xfId="0" applyNumberFormat="1" applyFill="1"/>
    <xf numFmtId="0" fontId="0" fillId="0" borderId="10" xfId="0" applyBorder="1" applyAlignment="1">
      <alignment horizontal="left" vertical="center" wrapText="1"/>
    </xf>
    <xf numFmtId="0" fontId="0" fillId="0" borderId="24" xfId="0" applyBorder="1"/>
    <xf numFmtId="0" fontId="0" fillId="0" borderId="24" xfId="0" applyBorder="1" applyAlignment="1">
      <alignment horizontal="center"/>
    </xf>
    <xf numFmtId="0" fontId="25" fillId="0" borderId="0" xfId="0" applyFont="1"/>
    <xf numFmtId="43" fontId="26" fillId="0" borderId="0" xfId="2" applyFont="1"/>
    <xf numFmtId="165" fontId="1" fillId="7" borderId="12" xfId="9" applyFont="1" applyFill="1" applyBorder="1"/>
    <xf numFmtId="43" fontId="18" fillId="7" borderId="12" xfId="2" applyFont="1" applyFill="1" applyBorder="1" applyAlignment="1">
      <alignment wrapText="1"/>
    </xf>
    <xf numFmtId="0" fontId="18" fillId="7" borderId="12" xfId="9" applyNumberFormat="1" applyFont="1" applyFill="1" applyBorder="1"/>
    <xf numFmtId="165" fontId="0" fillId="7" borderId="30" xfId="9" applyFont="1" applyFill="1" applyBorder="1"/>
    <xf numFmtId="165" fontId="0" fillId="7" borderId="94" xfId="9" applyFont="1" applyFill="1" applyBorder="1"/>
    <xf numFmtId="2" fontId="0" fillId="7" borderId="24" xfId="0" applyNumberFormat="1" applyFill="1" applyBorder="1"/>
    <xf numFmtId="2" fontId="0" fillId="7" borderId="24" xfId="9" applyNumberFormat="1" applyFont="1" applyFill="1" applyBorder="1"/>
    <xf numFmtId="2" fontId="0" fillId="7" borderId="10" xfId="0" applyNumberFormat="1" applyFill="1" applyBorder="1"/>
    <xf numFmtId="4" fontId="18" fillId="7" borderId="30" xfId="9" applyNumberFormat="1" applyFont="1" applyFill="1" applyBorder="1"/>
    <xf numFmtId="2" fontId="0" fillId="7" borderId="30" xfId="9" applyNumberFormat="1" applyFont="1" applyFill="1" applyBorder="1"/>
    <xf numFmtId="4" fontId="1" fillId="7" borderId="24" xfId="9" applyNumberFormat="1" applyFont="1" applyFill="1" applyBorder="1"/>
    <xf numFmtId="2" fontId="0" fillId="7" borderId="29" xfId="9" applyNumberFormat="1" applyFont="1" applyFill="1" applyBorder="1"/>
    <xf numFmtId="0" fontId="27" fillId="7" borderId="9" xfId="0" applyFont="1" applyFill="1" applyBorder="1"/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96" xfId="0" applyBorder="1" applyAlignment="1">
      <alignment horizontal="center" vertical="center"/>
    </xf>
    <xf numFmtId="0" fontId="0" fillId="0" borderId="94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horizontal="left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20" fillId="0" borderId="47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46" xfId="7" applyFont="1" applyBorder="1" applyAlignment="1">
      <alignment horizontal="center"/>
    </xf>
    <xf numFmtId="0" fontId="6" fillId="0" borderId="19" xfId="7" applyFont="1" applyBorder="1" applyAlignment="1">
      <alignment horizontal="center"/>
    </xf>
    <xf numFmtId="0" fontId="7" fillId="0" borderId="39" xfId="7" applyFont="1" applyBorder="1" applyAlignment="1">
      <alignment horizontal="center" vertical="center" wrapText="1"/>
    </xf>
    <xf numFmtId="0" fontId="7" fillId="0" borderId="37" xfId="7" applyFont="1" applyBorder="1" applyAlignment="1">
      <alignment horizontal="center" vertical="center" wrapText="1"/>
    </xf>
    <xf numFmtId="0" fontId="7" fillId="0" borderId="38" xfId="7" applyFont="1" applyBorder="1" applyAlignment="1">
      <alignment horizontal="center" vertical="center" wrapText="1"/>
    </xf>
    <xf numFmtId="0" fontId="7" fillId="3" borderId="47" xfId="7" applyFont="1" applyFill="1" applyBorder="1" applyAlignment="1">
      <alignment horizontal="center"/>
    </xf>
    <xf numFmtId="0" fontId="6" fillId="3" borderId="48" xfId="7" applyFont="1" applyFill="1" applyBorder="1" applyAlignment="1">
      <alignment horizontal="center"/>
    </xf>
    <xf numFmtId="0" fontId="6" fillId="3" borderId="49" xfId="7" applyFont="1" applyFill="1" applyBorder="1" applyAlignment="1">
      <alignment horizontal="center"/>
    </xf>
    <xf numFmtId="0" fontId="7" fillId="2" borderId="50" xfId="7" applyFont="1" applyFill="1" applyBorder="1" applyAlignment="1">
      <alignment horizontal="left"/>
    </xf>
    <xf numFmtId="0" fontId="7" fillId="2" borderId="51" xfId="7" applyFont="1" applyFill="1" applyBorder="1" applyAlignment="1">
      <alignment horizontal="left"/>
    </xf>
    <xf numFmtId="0" fontId="9" fillId="2" borderId="51" xfId="7" applyFont="1" applyFill="1" applyBorder="1" applyAlignment="1">
      <alignment horizontal="center" vertical="center"/>
    </xf>
    <xf numFmtId="0" fontId="9" fillId="2" borderId="51" xfId="7" applyFont="1" applyFill="1" applyBorder="1" applyAlignment="1">
      <alignment horizontal="center" vertical="center" wrapText="1"/>
    </xf>
    <xf numFmtId="0" fontId="9" fillId="2" borderId="52" xfId="7" applyFont="1" applyFill="1" applyBorder="1" applyAlignment="1">
      <alignment horizontal="center" vertical="center" wrapText="1"/>
    </xf>
    <xf numFmtId="0" fontId="6" fillId="0" borderId="53" xfId="7" applyFont="1" applyBorder="1" applyAlignment="1">
      <alignment horizontal="left"/>
    </xf>
    <xf numFmtId="0" fontId="6" fillId="0" borderId="44" xfId="7" applyFont="1" applyBorder="1" applyAlignment="1">
      <alignment horizontal="left"/>
    </xf>
    <xf numFmtId="4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4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40" xfId="7" applyFont="1" applyFill="1" applyBorder="1" applyAlignment="1" applyProtection="1">
      <alignment horizontal="left" vertical="center" wrapText="1"/>
      <protection locked="0"/>
    </xf>
    <xf numFmtId="0" fontId="11" fillId="2" borderId="41" xfId="7" applyFont="1" applyFill="1" applyBorder="1" applyAlignment="1" applyProtection="1">
      <alignment horizontal="left" vertical="center" wrapText="1"/>
      <protection locked="0"/>
    </xf>
    <xf numFmtId="4" fontId="11" fillId="6" borderId="42" xfId="7" applyNumberFormat="1" applyFont="1" applyFill="1" applyBorder="1" applyAlignment="1">
      <alignment horizontal="center" vertical="center" wrapText="1"/>
    </xf>
    <xf numFmtId="4" fontId="10" fillId="0" borderId="55" xfId="7" applyNumberFormat="1" applyFont="1" applyBorder="1" applyAlignment="1" applyProtection="1">
      <alignment horizontal="center" vertical="center" wrapText="1"/>
      <protection locked="0"/>
    </xf>
    <xf numFmtId="4" fontId="10" fillId="0" borderId="56" xfId="7" applyNumberFormat="1" applyFont="1" applyBorder="1" applyAlignment="1" applyProtection="1">
      <alignment horizontal="center" vertical="center" wrapText="1"/>
      <protection locked="0"/>
    </xf>
    <xf numFmtId="0" fontId="10" fillId="0" borderId="43" xfId="7" applyFont="1" applyBorder="1" applyAlignment="1" applyProtection="1">
      <alignment horizontal="left" vertical="center" wrapText="1"/>
      <protection locked="0"/>
    </xf>
    <xf numFmtId="0" fontId="10" fillId="0" borderId="6" xfId="7" applyFont="1" applyBorder="1" applyAlignment="1" applyProtection="1">
      <alignment horizontal="left" vertical="center" wrapText="1"/>
      <protection locked="0"/>
    </xf>
    <xf numFmtId="4" fontId="10" fillId="0" borderId="44" xfId="7" applyNumberFormat="1" applyFont="1" applyBorder="1" applyAlignment="1" applyProtection="1">
      <alignment horizontal="center" vertical="center" wrapText="1"/>
      <protection locked="0"/>
    </xf>
    <xf numFmtId="0" fontId="16" fillId="0" borderId="39" xfId="7" applyFont="1" applyBorder="1" applyAlignment="1" applyProtection="1">
      <alignment horizontal="left" vertical="center" wrapText="1"/>
      <protection locked="0"/>
    </xf>
    <xf numFmtId="0" fontId="16" fillId="0" borderId="37" xfId="7" applyFont="1" applyBorder="1" applyAlignment="1" applyProtection="1">
      <alignment horizontal="left" vertical="center" wrapText="1"/>
      <protection locked="0"/>
    </xf>
    <xf numFmtId="0" fontId="16" fillId="0" borderId="38" xfId="7" applyFont="1" applyBorder="1" applyAlignment="1" applyProtection="1">
      <alignment horizontal="left" vertical="center" wrapText="1"/>
      <protection locked="0"/>
    </xf>
    <xf numFmtId="0" fontId="7" fillId="3" borderId="39" xfId="7" applyFont="1" applyFill="1" applyBorder="1" applyAlignment="1">
      <alignment horizontal="center"/>
    </xf>
    <xf numFmtId="0" fontId="6" fillId="3" borderId="37" xfId="7" applyFont="1" applyFill="1" applyBorder="1" applyAlignment="1">
      <alignment horizontal="center"/>
    </xf>
    <xf numFmtId="0" fontId="6" fillId="3" borderId="38" xfId="7" applyFont="1" applyFill="1" applyBorder="1" applyAlignment="1">
      <alignment horizontal="center"/>
    </xf>
    <xf numFmtId="4" fontId="11" fillId="2" borderId="42" xfId="7" applyNumberFormat="1" applyFont="1" applyFill="1" applyBorder="1" applyAlignment="1">
      <alignment horizontal="center" vertical="center" wrapText="1"/>
    </xf>
    <xf numFmtId="10" fontId="11" fillId="0" borderId="44" xfId="7" applyNumberFormat="1" applyFont="1" applyBorder="1" applyAlignment="1" applyProtection="1">
      <alignment horizontal="center" vertical="center" wrapText="1"/>
      <protection locked="0"/>
    </xf>
    <xf numFmtId="10" fontId="11" fillId="0" borderId="45" xfId="7" applyNumberFormat="1" applyFont="1" applyBorder="1" applyAlignment="1" applyProtection="1">
      <alignment horizontal="center" vertical="center" wrapText="1"/>
      <protection locked="0"/>
    </xf>
    <xf numFmtId="4" fontId="11" fillId="2" borderId="54" xfId="7" applyNumberFormat="1" applyFont="1" applyFill="1" applyBorder="1" applyAlignment="1">
      <alignment horizontal="center" vertical="center" wrapText="1"/>
    </xf>
    <xf numFmtId="0" fontId="16" fillId="0" borderId="16" xfId="7" applyFont="1" applyBorder="1" applyAlignment="1" applyProtection="1">
      <alignment horizontal="left" vertical="center" wrapText="1"/>
      <protection locked="0"/>
    </xf>
    <xf numFmtId="0" fontId="16" fillId="0" borderId="0" xfId="7" applyFont="1" applyAlignment="1" applyProtection="1">
      <alignment horizontal="left" vertical="center" wrapText="1"/>
      <protection locked="0"/>
    </xf>
    <xf numFmtId="0" fontId="16" fillId="0" borderId="17" xfId="7" applyFont="1" applyBorder="1" applyAlignment="1" applyProtection="1">
      <alignment horizontal="left" vertical="center" wrapText="1"/>
      <protection locked="0"/>
    </xf>
    <xf numFmtId="10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57" xfId="7" applyFont="1" applyBorder="1" applyAlignment="1" applyProtection="1">
      <alignment horizontal="left" vertical="center" wrapText="1"/>
      <protection locked="0"/>
    </xf>
    <xf numFmtId="0" fontId="10" fillId="0" borderId="7" xfId="7" applyFont="1" applyBorder="1" applyAlignment="1" applyProtection="1">
      <alignment horizontal="left" vertical="center" wrapText="1"/>
      <protection locked="0"/>
    </xf>
    <xf numFmtId="10" fontId="11" fillId="0" borderId="58" xfId="7" applyNumberFormat="1" applyFont="1" applyBorder="1" applyAlignment="1" applyProtection="1">
      <alignment horizontal="center" vertical="center" wrapText="1"/>
      <protection locked="0"/>
    </xf>
    <xf numFmtId="10" fontId="11" fillId="0" borderId="59" xfId="7" applyNumberFormat="1" applyFont="1" applyBorder="1" applyAlignment="1" applyProtection="1">
      <alignment horizontal="center" vertical="center" wrapText="1"/>
      <protection locked="0"/>
    </xf>
    <xf numFmtId="10" fontId="11" fillId="3" borderId="58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59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60" xfId="7" applyFont="1" applyBorder="1" applyAlignment="1">
      <alignment horizontal="left"/>
    </xf>
    <xf numFmtId="0" fontId="6" fillId="0" borderId="58" xfId="7" applyFont="1" applyBorder="1" applyAlignment="1">
      <alignment horizontal="left"/>
    </xf>
    <xf numFmtId="168" fontId="11" fillId="0" borderId="58" xfId="7" applyNumberFormat="1" applyFont="1" applyBorder="1" applyAlignment="1" applyProtection="1">
      <alignment horizontal="center" vertical="center" wrapText="1"/>
      <protection locked="0"/>
    </xf>
    <xf numFmtId="168" fontId="11" fillId="0" borderId="59" xfId="7" applyNumberFormat="1" applyFont="1" applyBorder="1" applyAlignment="1" applyProtection="1">
      <alignment horizontal="center" vertical="center" wrapText="1"/>
      <protection locked="0"/>
    </xf>
    <xf numFmtId="168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168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168" fontId="11" fillId="0" borderId="44" xfId="7" applyNumberFormat="1" applyFont="1" applyBorder="1" applyAlignment="1" applyProtection="1">
      <alignment horizontal="center" vertical="center" wrapText="1"/>
      <protection locked="0"/>
    </xf>
    <xf numFmtId="168" fontId="11" fillId="0" borderId="45" xfId="7" applyNumberFormat="1" applyFont="1" applyBorder="1" applyAlignment="1" applyProtection="1">
      <alignment horizontal="center" vertical="center" wrapText="1"/>
      <protection locked="0"/>
    </xf>
    <xf numFmtId="168" fontId="11" fillId="3" borderId="58" xfId="7" applyNumberFormat="1" applyFont="1" applyFill="1" applyBorder="1" applyAlignment="1" applyProtection="1">
      <alignment horizontal="center" vertical="center" wrapText="1"/>
      <protection locked="0"/>
    </xf>
    <xf numFmtId="168" fontId="11" fillId="3" borderId="59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39" xfId="7" applyFont="1" applyFill="1" applyBorder="1" applyAlignment="1">
      <alignment horizontal="center"/>
    </xf>
    <xf numFmtId="0" fontId="7" fillId="2" borderId="37" xfId="7" applyFont="1" applyFill="1" applyBorder="1" applyAlignment="1">
      <alignment horizontal="center"/>
    </xf>
    <xf numFmtId="0" fontId="7" fillId="2" borderId="69" xfId="7" applyFont="1" applyFill="1" applyBorder="1" applyAlignment="1">
      <alignment horizontal="center"/>
    </xf>
    <xf numFmtId="0" fontId="6" fillId="0" borderId="64" xfId="7" applyFont="1" applyBorder="1" applyAlignment="1" applyProtection="1">
      <alignment horizontal="center" vertical="center"/>
      <protection hidden="1"/>
    </xf>
    <xf numFmtId="0" fontId="6" fillId="0" borderId="5" xfId="7" applyFont="1" applyBorder="1" applyAlignment="1" applyProtection="1">
      <alignment horizontal="center" vertical="center"/>
      <protection hidden="1"/>
    </xf>
    <xf numFmtId="0" fontId="6" fillId="0" borderId="61" xfId="7" applyFont="1" applyBorder="1" applyAlignment="1" applyProtection="1">
      <alignment horizontal="center" vertical="center"/>
      <protection hidden="1"/>
    </xf>
    <xf numFmtId="0" fontId="11" fillId="0" borderId="16" xfId="7" applyFont="1" applyBorder="1" applyAlignment="1" applyProtection="1">
      <alignment horizontal="center" vertical="center"/>
      <protection hidden="1"/>
    </xf>
    <xf numFmtId="0" fontId="11" fillId="0" borderId="0" xfId="7" applyFont="1" applyAlignment="1" applyProtection="1">
      <alignment horizontal="center" vertical="center"/>
      <protection hidden="1"/>
    </xf>
    <xf numFmtId="0" fontId="11" fillId="0" borderId="63" xfId="7" applyFont="1" applyBorder="1" applyAlignment="1" applyProtection="1">
      <alignment horizontal="center" vertical="center"/>
      <protection hidden="1"/>
    </xf>
    <xf numFmtId="168" fontId="13" fillId="0" borderId="61" xfId="7" applyNumberFormat="1" applyFont="1" applyBorder="1" applyAlignment="1">
      <alignment horizontal="center" vertical="center"/>
    </xf>
    <xf numFmtId="168" fontId="13" fillId="0" borderId="68" xfId="7" applyNumberFormat="1" applyFont="1" applyBorder="1" applyAlignment="1">
      <alignment horizontal="center" vertical="center"/>
    </xf>
    <xf numFmtId="168" fontId="13" fillId="0" borderId="56" xfId="7" applyNumberFormat="1" applyFont="1" applyBorder="1" applyAlignment="1">
      <alignment horizontal="center" vertical="center"/>
    </xf>
    <xf numFmtId="168" fontId="13" fillId="0" borderId="44" xfId="7" applyNumberFormat="1" applyFont="1" applyBorder="1" applyAlignment="1">
      <alignment horizontal="center" vertical="center"/>
    </xf>
    <xf numFmtId="0" fontId="7" fillId="3" borderId="46" xfId="7" applyFont="1" applyFill="1" applyBorder="1" applyAlignment="1">
      <alignment horizontal="left"/>
    </xf>
    <xf numFmtId="0" fontId="7" fillId="3" borderId="19" xfId="7" applyFont="1" applyFill="1" applyBorder="1" applyAlignment="1">
      <alignment horizontal="left"/>
    </xf>
    <xf numFmtId="0" fontId="7" fillId="3" borderId="20" xfId="7" applyFont="1" applyFill="1" applyBorder="1" applyAlignment="1">
      <alignment horizontal="left"/>
    </xf>
    <xf numFmtId="164" fontId="14" fillId="3" borderId="61" xfId="7" applyNumberFormat="1" applyFont="1" applyFill="1" applyBorder="1" applyAlignment="1">
      <alignment horizontal="center" vertical="center"/>
    </xf>
    <xf numFmtId="164" fontId="14" fillId="3" borderId="62" xfId="7" applyNumberFormat="1" applyFont="1" applyFill="1" applyBorder="1" applyAlignment="1">
      <alignment horizontal="center" vertical="center"/>
    </xf>
    <xf numFmtId="164" fontId="14" fillId="3" borderId="56" xfId="7" applyNumberFormat="1" applyFont="1" applyFill="1" applyBorder="1" applyAlignment="1">
      <alignment horizontal="center" vertical="center"/>
    </xf>
    <xf numFmtId="164" fontId="14" fillId="3" borderId="45" xfId="7" applyNumberFormat="1" applyFont="1" applyFill="1" applyBorder="1" applyAlignment="1">
      <alignment horizontal="center" vertical="center"/>
    </xf>
    <xf numFmtId="0" fontId="15" fillId="0" borderId="16" xfId="7" applyFont="1" applyBorder="1" applyAlignment="1" applyProtection="1">
      <alignment horizontal="center" vertical="center"/>
      <protection hidden="1"/>
    </xf>
    <xf numFmtId="0" fontId="6" fillId="0" borderId="0" xfId="7" applyFont="1" applyAlignment="1" applyProtection="1">
      <alignment horizontal="center" vertical="center"/>
      <protection hidden="1"/>
    </xf>
    <xf numFmtId="0" fontId="6" fillId="0" borderId="63" xfId="7" applyFont="1" applyBorder="1" applyAlignment="1" applyProtection="1">
      <alignment horizontal="center" vertical="center"/>
      <protection hidden="1"/>
    </xf>
    <xf numFmtId="0" fontId="9" fillId="2" borderId="52" xfId="7" applyFont="1" applyFill="1" applyBorder="1" applyAlignment="1">
      <alignment horizontal="center" vertical="center"/>
    </xf>
    <xf numFmtId="0" fontId="11" fillId="0" borderId="65" xfId="7" applyFont="1" applyBorder="1" applyAlignment="1" applyProtection="1">
      <alignment horizontal="center" vertical="center"/>
      <protection hidden="1"/>
    </xf>
    <xf numFmtId="0" fontId="11" fillId="0" borderId="66" xfId="7" applyFont="1" applyBorder="1" applyAlignment="1" applyProtection="1">
      <alignment horizontal="center" vertical="center"/>
      <protection hidden="1"/>
    </xf>
    <xf numFmtId="0" fontId="11" fillId="0" borderId="67" xfId="7" applyFont="1" applyBorder="1" applyAlignment="1" applyProtection="1">
      <alignment horizontal="center" vertical="center"/>
      <protection hidden="1"/>
    </xf>
    <xf numFmtId="10" fontId="13" fillId="0" borderId="44" xfId="7" applyNumberFormat="1" applyFont="1" applyBorder="1" applyAlignment="1">
      <alignment horizontal="center" vertical="center"/>
    </xf>
    <xf numFmtId="10" fontId="14" fillId="3" borderId="44" xfId="7" applyNumberFormat="1" applyFont="1" applyFill="1" applyBorder="1" applyAlignment="1">
      <alignment horizontal="center" vertical="center"/>
    </xf>
    <xf numFmtId="10" fontId="14" fillId="3" borderId="45" xfId="7" applyNumberFormat="1" applyFont="1" applyFill="1" applyBorder="1" applyAlignment="1">
      <alignment horizontal="center" vertical="center"/>
    </xf>
    <xf numFmtId="164" fontId="13" fillId="0" borderId="61" xfId="7" applyNumberFormat="1" applyFont="1" applyBorder="1" applyAlignment="1">
      <alignment horizontal="center" vertical="center"/>
    </xf>
    <xf numFmtId="164" fontId="13" fillId="0" borderId="68" xfId="7" applyNumberFormat="1" applyFont="1" applyBorder="1" applyAlignment="1">
      <alignment horizontal="center" vertical="center"/>
    </xf>
    <xf numFmtId="164" fontId="13" fillId="0" borderId="56" xfId="7" applyNumberFormat="1" applyFont="1" applyBorder="1" applyAlignment="1">
      <alignment horizontal="center" vertical="center"/>
    </xf>
    <xf numFmtId="164" fontId="13" fillId="0" borderId="44" xfId="7" applyNumberFormat="1" applyFont="1" applyBorder="1" applyAlignment="1">
      <alignment horizontal="center" vertical="center"/>
    </xf>
    <xf numFmtId="1" fontId="13" fillId="0" borderId="44" xfId="7" applyNumberFormat="1" applyFont="1" applyBorder="1" applyAlignment="1">
      <alignment horizontal="center" vertical="center"/>
    </xf>
    <xf numFmtId="1" fontId="14" fillId="3" borderId="61" xfId="7" applyNumberFormat="1" applyFont="1" applyFill="1" applyBorder="1" applyAlignment="1">
      <alignment horizontal="center" vertical="center"/>
    </xf>
    <xf numFmtId="1" fontId="14" fillId="3" borderId="62" xfId="7" applyNumberFormat="1" applyFont="1" applyFill="1" applyBorder="1" applyAlignment="1">
      <alignment horizontal="center" vertical="center"/>
    </xf>
    <xf numFmtId="1" fontId="14" fillId="3" borderId="56" xfId="7" applyNumberFormat="1" applyFont="1" applyFill="1" applyBorder="1" applyAlignment="1">
      <alignment horizontal="center" vertical="center"/>
    </xf>
    <xf numFmtId="1" fontId="14" fillId="3" borderId="45" xfId="7" applyNumberFormat="1" applyFont="1" applyFill="1" applyBorder="1" applyAlignment="1">
      <alignment horizontal="center" vertical="center"/>
    </xf>
    <xf numFmtId="0" fontId="6" fillId="0" borderId="16" xfId="7" applyFont="1" applyBorder="1" applyAlignment="1" applyProtection="1">
      <alignment horizontal="center" vertical="center"/>
      <protection hidden="1"/>
    </xf>
    <xf numFmtId="10" fontId="14" fillId="3" borderId="56" xfId="7" applyNumberFormat="1" applyFont="1" applyFill="1" applyBorder="1" applyAlignment="1">
      <alignment horizontal="center" vertical="center"/>
    </xf>
    <xf numFmtId="10" fontId="13" fillId="0" borderId="58" xfId="7" applyNumberFormat="1" applyFont="1" applyBorder="1" applyAlignment="1">
      <alignment horizontal="center" vertical="center"/>
    </xf>
    <xf numFmtId="10" fontId="14" fillId="3" borderId="70" xfId="7" applyNumberFormat="1" applyFont="1" applyFill="1" applyBorder="1" applyAlignment="1">
      <alignment horizontal="center" vertical="center"/>
    </xf>
    <xf numFmtId="10" fontId="14" fillId="3" borderId="59" xfId="7" applyNumberFormat="1" applyFont="1" applyFill="1" applyBorder="1" applyAlignment="1">
      <alignment horizontal="center" vertical="center"/>
    </xf>
    <xf numFmtId="0" fontId="6" fillId="0" borderId="8" xfId="7" applyFont="1" applyBorder="1" applyAlignment="1" applyProtection="1">
      <alignment horizontal="center" vertical="center"/>
      <protection hidden="1"/>
    </xf>
    <xf numFmtId="0" fontId="6" fillId="0" borderId="9" xfId="7" applyFont="1" applyBorder="1" applyAlignment="1" applyProtection="1">
      <alignment horizontal="center" vertical="center"/>
      <protection hidden="1"/>
    </xf>
    <xf numFmtId="0" fontId="6" fillId="0" borderId="71" xfId="7" applyFont="1" applyBorder="1" applyAlignment="1" applyProtection="1">
      <alignment horizontal="center" vertical="center"/>
      <protection hidden="1"/>
    </xf>
    <xf numFmtId="168" fontId="14" fillId="3" borderId="56" xfId="7" applyNumberFormat="1" applyFont="1" applyFill="1" applyBorder="1" applyAlignment="1">
      <alignment horizontal="center" vertical="center"/>
    </xf>
    <xf numFmtId="168" fontId="14" fillId="3" borderId="45" xfId="7" applyNumberFormat="1" applyFont="1" applyFill="1" applyBorder="1" applyAlignment="1">
      <alignment horizontal="center" vertical="center"/>
    </xf>
    <xf numFmtId="0" fontId="6" fillId="0" borderId="22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7" fillId="0" borderId="75" xfId="7" applyFont="1" applyBorder="1" applyAlignment="1">
      <alignment horizontal="center" vertical="center" wrapText="1"/>
    </xf>
    <xf numFmtId="0" fontId="7" fillId="0" borderId="76" xfId="7" applyFont="1" applyBorder="1" applyAlignment="1">
      <alignment horizontal="center" vertical="center" wrapText="1"/>
    </xf>
    <xf numFmtId="0" fontId="7" fillId="2" borderId="77" xfId="7" applyFont="1" applyFill="1" applyBorder="1" applyAlignment="1">
      <alignment horizontal="left"/>
    </xf>
    <xf numFmtId="0" fontId="7" fillId="2" borderId="74" xfId="7" applyFont="1" applyFill="1" applyBorder="1" applyAlignment="1">
      <alignment horizontal="left"/>
    </xf>
    <xf numFmtId="0" fontId="9" fillId="2" borderId="74" xfId="7" applyFont="1" applyFill="1" applyBorder="1" applyAlignment="1">
      <alignment horizontal="center" vertical="center"/>
    </xf>
    <xf numFmtId="0" fontId="9" fillId="2" borderId="74" xfId="7" applyFont="1" applyFill="1" applyBorder="1" applyAlignment="1">
      <alignment horizontal="center" vertical="center" wrapText="1"/>
    </xf>
    <xf numFmtId="0" fontId="9" fillId="2" borderId="78" xfId="7" applyFont="1" applyFill="1" applyBorder="1" applyAlignment="1">
      <alignment horizontal="center" vertical="center" wrapText="1"/>
    </xf>
    <xf numFmtId="0" fontId="10" fillId="0" borderId="79" xfId="7" applyFont="1" applyBorder="1" applyAlignment="1" applyProtection="1">
      <alignment horizontal="center" vertical="center" wrapText="1"/>
      <protection locked="0"/>
    </xf>
    <xf numFmtId="0" fontId="10" fillId="0" borderId="72" xfId="7" applyFont="1" applyBorder="1" applyAlignment="1" applyProtection="1">
      <alignment horizontal="center" vertical="center" wrapText="1"/>
      <protection locked="0"/>
    </xf>
    <xf numFmtId="0" fontId="10" fillId="0" borderId="73" xfId="7" applyFont="1" applyBorder="1" applyAlignment="1" applyProtection="1">
      <alignment horizontal="center" vertical="center" wrapText="1"/>
      <protection locked="0"/>
    </xf>
    <xf numFmtId="0" fontId="10" fillId="0" borderId="53" xfId="7" applyFont="1" applyBorder="1" applyAlignment="1" applyProtection="1">
      <alignment horizontal="center" vertical="center" wrapText="1"/>
      <protection locked="0"/>
    </xf>
    <xf numFmtId="0" fontId="10" fillId="0" borderId="44" xfId="7" applyFont="1" applyBorder="1" applyAlignment="1" applyProtection="1">
      <alignment horizontal="center" vertical="center" wrapText="1"/>
      <protection locked="0"/>
    </xf>
    <xf numFmtId="3" fontId="10" fillId="0" borderId="55" xfId="7" applyNumberFormat="1" applyFont="1" applyBorder="1" applyAlignment="1" applyProtection="1">
      <alignment horizontal="center" vertical="center" wrapText="1"/>
      <protection locked="0"/>
    </xf>
    <xf numFmtId="3" fontId="10" fillId="0" borderId="56" xfId="7" applyNumberFormat="1" applyFont="1" applyBorder="1" applyAlignment="1" applyProtection="1">
      <alignment horizontal="center" vertical="center" wrapText="1"/>
      <protection locked="0"/>
    </xf>
    <xf numFmtId="3" fontId="10" fillId="0" borderId="44" xfId="7" applyNumberFormat="1" applyFont="1" applyBorder="1" applyAlignment="1" applyProtection="1">
      <alignment horizontal="center" vertical="center" wrapText="1"/>
      <protection locked="0"/>
    </xf>
    <xf numFmtId="3" fontId="10" fillId="3" borderId="44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0" xfId="7" applyFont="1" applyBorder="1" applyAlignment="1">
      <alignment horizontal="left"/>
    </xf>
    <xf numFmtId="0" fontId="6" fillId="0" borderId="68" xfId="7" applyFont="1" applyBorder="1" applyAlignment="1">
      <alignment horizontal="left"/>
    </xf>
    <xf numFmtId="3" fontId="10" fillId="0" borderId="81" xfId="7" applyNumberFormat="1" applyFont="1" applyBorder="1" applyAlignment="1" applyProtection="1">
      <alignment horizontal="center" vertical="center" wrapText="1"/>
      <protection locked="0"/>
    </xf>
    <xf numFmtId="3" fontId="10" fillId="0" borderId="82" xfId="7" applyNumberFormat="1" applyFont="1" applyBorder="1" applyAlignment="1" applyProtection="1">
      <alignment horizontal="center" vertical="center" wrapText="1"/>
      <protection locked="0"/>
    </xf>
    <xf numFmtId="3" fontId="10" fillId="0" borderId="68" xfId="7" applyNumberFormat="1" applyFont="1" applyBorder="1" applyAlignment="1" applyProtection="1">
      <alignment horizontal="center" vertical="center" wrapText="1"/>
      <protection locked="0"/>
    </xf>
    <xf numFmtId="3" fontId="11" fillId="6" borderId="68" xfId="7" applyNumberFormat="1" applyFont="1" applyFill="1" applyBorder="1" applyAlignment="1" applyProtection="1">
      <alignment horizontal="center" vertical="center" wrapText="1"/>
      <protection locked="0"/>
    </xf>
    <xf numFmtId="3" fontId="11" fillId="6" borderId="62" xfId="7" applyNumberFormat="1" applyFont="1" applyFill="1" applyBorder="1" applyAlignment="1" applyProtection="1">
      <alignment horizontal="center" vertical="center" wrapText="1"/>
      <protection locked="0"/>
    </xf>
    <xf numFmtId="0" fontId="7" fillId="3" borderId="83" xfId="7" applyFont="1" applyFill="1" applyBorder="1" applyAlignment="1">
      <alignment horizontal="center"/>
    </xf>
    <xf numFmtId="0" fontId="7" fillId="3" borderId="84" xfId="7" applyFont="1" applyFill="1" applyBorder="1" applyAlignment="1">
      <alignment horizontal="center"/>
    </xf>
    <xf numFmtId="0" fontId="7" fillId="3" borderId="85" xfId="7" applyFont="1" applyFill="1" applyBorder="1" applyAlignment="1">
      <alignment horizontal="center"/>
    </xf>
    <xf numFmtId="0" fontId="7" fillId="2" borderId="80" xfId="7" applyFont="1" applyFill="1" applyBorder="1" applyAlignment="1" applyProtection="1">
      <alignment horizontal="left" vertical="center" wrapText="1"/>
      <protection locked="0"/>
    </xf>
    <xf numFmtId="0" fontId="7" fillId="2" borderId="68" xfId="7" applyFont="1" applyFill="1" applyBorder="1" applyAlignment="1" applyProtection="1">
      <alignment horizontal="left" vertical="center" wrapText="1"/>
      <protection locked="0"/>
    </xf>
    <xf numFmtId="4" fontId="10" fillId="6" borderId="68" xfId="7" applyNumberFormat="1" applyFont="1" applyFill="1" applyBorder="1" applyAlignment="1" applyProtection="1">
      <alignment horizontal="center" vertical="center" wrapText="1"/>
      <protection locked="0"/>
    </xf>
    <xf numFmtId="4" fontId="10" fillId="6" borderId="62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7" applyFont="1" applyBorder="1" applyAlignment="1">
      <alignment horizontal="center"/>
    </xf>
    <xf numFmtId="0" fontId="6" fillId="0" borderId="44" xfId="7" applyFont="1" applyBorder="1" applyAlignment="1">
      <alignment horizontal="center"/>
    </xf>
    <xf numFmtId="0" fontId="6" fillId="0" borderId="0" xfId="7" applyFont="1" applyAlignment="1">
      <alignment horizontal="center"/>
    </xf>
    <xf numFmtId="0" fontId="11" fillId="2" borderId="28" xfId="7" applyFont="1" applyFill="1" applyBorder="1" applyAlignment="1" applyProtection="1">
      <alignment horizontal="left" vertical="center"/>
      <protection hidden="1"/>
    </xf>
    <xf numFmtId="0" fontId="11" fillId="2" borderId="14" xfId="7" applyFont="1" applyFill="1" applyBorder="1" applyAlignment="1" applyProtection="1">
      <alignment horizontal="left" vertical="center"/>
      <protection hidden="1"/>
    </xf>
    <xf numFmtId="0" fontId="7" fillId="3" borderId="27" xfId="7" applyFont="1" applyFill="1" applyBorder="1" applyAlignment="1">
      <alignment horizontal="center"/>
    </xf>
    <xf numFmtId="0" fontId="7" fillId="3" borderId="10" xfId="7" applyFont="1" applyFill="1" applyBorder="1" applyAlignment="1">
      <alignment horizontal="center"/>
    </xf>
    <xf numFmtId="0" fontId="7" fillId="3" borderId="11" xfId="7" applyFont="1" applyFill="1" applyBorder="1" applyAlignment="1">
      <alignment horizontal="center"/>
    </xf>
    <xf numFmtId="0" fontId="7" fillId="2" borderId="18" xfId="7" applyFont="1" applyFill="1" applyBorder="1" applyAlignment="1" applyProtection="1">
      <alignment horizontal="center" vertical="center"/>
      <protection hidden="1"/>
    </xf>
    <xf numFmtId="0" fontId="7" fillId="2" borderId="12" xfId="7" applyFont="1" applyFill="1" applyBorder="1" applyAlignment="1" applyProtection="1">
      <alignment horizontal="center" vertical="center"/>
      <protection hidden="1"/>
    </xf>
    <xf numFmtId="0" fontId="6" fillId="2" borderId="18" xfId="7" applyFont="1" applyFill="1" applyBorder="1" applyAlignment="1" applyProtection="1">
      <alignment horizontal="center" vertical="center"/>
      <protection hidden="1"/>
    </xf>
    <xf numFmtId="0" fontId="6" fillId="2" borderId="12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>
      <alignment horizontal="center" vertical="center"/>
    </xf>
    <xf numFmtId="0" fontId="6" fillId="0" borderId="27" xfId="7" applyFont="1" applyBorder="1" applyAlignment="1">
      <alignment horizontal="center"/>
    </xf>
    <xf numFmtId="0" fontId="6" fillId="0" borderId="10" xfId="7" applyFont="1" applyBorder="1" applyAlignment="1">
      <alignment horizontal="center"/>
    </xf>
    <xf numFmtId="0" fontId="7" fillId="0" borderId="18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13" xfId="7" applyFont="1" applyBorder="1" applyAlignment="1">
      <alignment horizontal="center" vertical="center" wrapText="1"/>
    </xf>
    <xf numFmtId="0" fontId="7" fillId="3" borderId="18" xfId="7" applyFont="1" applyFill="1" applyBorder="1" applyAlignment="1">
      <alignment horizontal="center"/>
    </xf>
    <xf numFmtId="0" fontId="7" fillId="3" borderId="12" xfId="7" applyFont="1" applyFill="1" applyBorder="1" applyAlignment="1">
      <alignment horizontal="center"/>
    </xf>
    <xf numFmtId="0" fontId="7" fillId="3" borderId="13" xfId="7" applyFont="1" applyFill="1" applyBorder="1" applyAlignment="1">
      <alignment horizontal="center"/>
    </xf>
    <xf numFmtId="0" fontId="12" fillId="2" borderId="18" xfId="7" applyFont="1" applyFill="1" applyBorder="1" applyAlignment="1" applyProtection="1">
      <alignment horizontal="center" vertical="center"/>
      <protection hidden="1"/>
    </xf>
    <xf numFmtId="0" fontId="12" fillId="2" borderId="12" xfId="7" applyFont="1" applyFill="1" applyBorder="1" applyAlignment="1" applyProtection="1">
      <alignment horizontal="center" vertical="center"/>
      <protection hidden="1"/>
    </xf>
    <xf numFmtId="0" fontId="9" fillId="2" borderId="18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 applyProtection="1">
      <alignment horizontal="center" vertical="center"/>
      <protection hidden="1"/>
    </xf>
    <xf numFmtId="0" fontId="9" fillId="2" borderId="13" xfId="7" applyFont="1" applyFill="1" applyBorder="1" applyAlignment="1">
      <alignment horizontal="center" vertical="center"/>
    </xf>
    <xf numFmtId="0" fontId="10" fillId="0" borderId="18" xfId="7" applyFont="1" applyBorder="1" applyAlignment="1" applyProtection="1">
      <alignment horizontal="left" vertical="center" wrapText="1"/>
      <protection hidden="1"/>
    </xf>
    <xf numFmtId="0" fontId="10" fillId="0" borderId="12" xfId="7" applyFont="1" applyBorder="1" applyAlignment="1" applyProtection="1">
      <alignment horizontal="left" vertical="center" wrapText="1"/>
      <protection hidden="1"/>
    </xf>
    <xf numFmtId="0" fontId="10" fillId="0" borderId="18" xfId="7" applyFont="1" applyBorder="1" applyAlignment="1" applyProtection="1">
      <alignment horizontal="left" vertical="center"/>
      <protection hidden="1"/>
    </xf>
    <xf numFmtId="0" fontId="10" fillId="0" borderId="12" xfId="7" applyFont="1" applyBorder="1" applyAlignment="1" applyProtection="1">
      <alignment horizontal="left" vertical="center"/>
      <protection hidden="1"/>
    </xf>
    <xf numFmtId="0" fontId="11" fillId="2" borderId="18" xfId="7" applyFont="1" applyFill="1" applyBorder="1" applyAlignment="1" applyProtection="1">
      <alignment horizontal="left" vertical="center"/>
      <protection hidden="1"/>
    </xf>
    <xf numFmtId="0" fontId="11" fillId="2" borderId="12" xfId="7" applyFont="1" applyFill="1" applyBorder="1" applyAlignment="1" applyProtection="1">
      <alignment horizontal="left" vertical="center"/>
      <protection hidden="1"/>
    </xf>
    <xf numFmtId="0" fontId="7" fillId="2" borderId="18" xfId="7" applyFont="1" applyFill="1" applyBorder="1" applyAlignment="1">
      <alignment horizontal="center"/>
    </xf>
    <xf numFmtId="0" fontId="7" fillId="2" borderId="12" xfId="7" applyFont="1" applyFill="1" applyBorder="1" applyAlignment="1">
      <alignment horizontal="center"/>
    </xf>
    <xf numFmtId="168" fontId="9" fillId="3" borderId="12" xfId="7" applyNumberFormat="1" applyFont="1" applyFill="1" applyBorder="1" applyAlignment="1" applyProtection="1">
      <alignment horizontal="center" vertical="center"/>
      <protection locked="0"/>
    </xf>
    <xf numFmtId="168" fontId="9" fillId="3" borderId="13" xfId="7" applyNumberFormat="1" applyFont="1" applyFill="1" applyBorder="1" applyAlignment="1" applyProtection="1">
      <alignment horizontal="center" vertical="center"/>
      <protection locked="0"/>
    </xf>
    <xf numFmtId="168" fontId="9" fillId="0" borderId="4" xfId="7" applyNumberFormat="1" applyFont="1" applyBorder="1" applyAlignment="1" applyProtection="1">
      <alignment horizontal="center" vertical="center"/>
      <protection locked="0"/>
    </xf>
    <xf numFmtId="168" fontId="9" fillId="0" borderId="87" xfId="7" applyNumberFormat="1" applyFont="1" applyBorder="1" applyAlignment="1" applyProtection="1">
      <alignment horizontal="center" vertical="center"/>
      <protection locked="0"/>
    </xf>
    <xf numFmtId="168" fontId="9" fillId="0" borderId="12" xfId="7" applyNumberFormat="1" applyFont="1" applyBorder="1" applyAlignment="1" applyProtection="1">
      <alignment horizontal="center" vertical="center"/>
      <protection locked="0"/>
    </xf>
    <xf numFmtId="168" fontId="9" fillId="0" borderId="13" xfId="7" applyNumberFormat="1" applyFont="1" applyBorder="1" applyAlignment="1" applyProtection="1">
      <alignment horizontal="center" vertical="center"/>
      <protection locked="0"/>
    </xf>
    <xf numFmtId="0" fontId="10" fillId="0" borderId="28" xfId="7" applyFont="1" applyBorder="1" applyAlignment="1" applyProtection="1">
      <alignment horizontal="left" vertical="center" wrapText="1"/>
      <protection hidden="1"/>
    </xf>
    <xf numFmtId="0" fontId="10" fillId="0" borderId="14" xfId="7" applyFont="1" applyBorder="1" applyAlignment="1" applyProtection="1">
      <alignment horizontal="left" vertical="center" wrapText="1"/>
      <protection hidden="1"/>
    </xf>
    <xf numFmtId="168" fontId="9" fillId="0" borderId="3" xfId="7" applyNumberFormat="1" applyFont="1" applyBorder="1" applyAlignment="1" applyProtection="1">
      <alignment horizontal="center" vertical="center"/>
      <protection locked="0"/>
    </xf>
    <xf numFmtId="168" fontId="9" fillId="0" borderId="86" xfId="7" applyNumberFormat="1" applyFont="1" applyBorder="1" applyAlignment="1" applyProtection="1">
      <alignment horizontal="center" vertical="center"/>
      <protection locked="0"/>
    </xf>
    <xf numFmtId="168" fontId="9" fillId="0" borderId="14" xfId="7" applyNumberFormat="1" applyFont="1" applyBorder="1" applyAlignment="1" applyProtection="1">
      <alignment horizontal="center" vertical="center"/>
      <protection locked="0"/>
    </xf>
    <xf numFmtId="168" fontId="9" fillId="0" borderId="15" xfId="7" applyNumberFormat="1" applyFont="1" applyBorder="1" applyAlignment="1" applyProtection="1">
      <alignment horizontal="center" vertical="center"/>
      <protection locked="0"/>
    </xf>
    <xf numFmtId="0" fontId="11" fillId="0" borderId="18" xfId="7" applyFont="1" applyBorder="1" applyAlignment="1" applyProtection="1">
      <alignment horizontal="center" vertical="center"/>
      <protection hidden="1"/>
    </xf>
    <xf numFmtId="0" fontId="11" fillId="0" borderId="12" xfId="7" applyFont="1" applyBorder="1" applyAlignment="1" applyProtection="1">
      <alignment horizontal="center" vertical="center"/>
      <protection hidden="1"/>
    </xf>
    <xf numFmtId="10" fontId="13" fillId="0" borderId="12" xfId="7" applyNumberFormat="1" applyFont="1" applyBorder="1" applyAlignment="1">
      <alignment horizontal="center" vertical="center"/>
    </xf>
    <xf numFmtId="168" fontId="9" fillId="3" borderId="14" xfId="7" applyNumberFormat="1" applyFont="1" applyFill="1" applyBorder="1" applyAlignment="1" applyProtection="1">
      <alignment horizontal="center" vertical="center"/>
      <protection locked="0"/>
    </xf>
    <xf numFmtId="168" fontId="9" fillId="3" borderId="15" xfId="7" applyNumberFormat="1" applyFont="1" applyFill="1" applyBorder="1" applyAlignment="1" applyProtection="1">
      <alignment horizontal="center" vertical="center"/>
      <protection locked="0"/>
    </xf>
    <xf numFmtId="0" fontId="7" fillId="0" borderId="27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3" borderId="18" xfId="7" applyFont="1" applyFill="1" applyBorder="1" applyAlignment="1">
      <alignment horizontal="left"/>
    </xf>
    <xf numFmtId="0" fontId="7" fillId="3" borderId="12" xfId="7" applyFont="1" applyFill="1" applyBorder="1" applyAlignment="1">
      <alignment horizontal="left"/>
    </xf>
    <xf numFmtId="0" fontId="7" fillId="3" borderId="13" xfId="7" applyFont="1" applyFill="1" applyBorder="1" applyAlignment="1">
      <alignment horizontal="left"/>
    </xf>
    <xf numFmtId="10" fontId="14" fillId="3" borderId="12" xfId="7" applyNumberFormat="1" applyFont="1" applyFill="1" applyBorder="1" applyAlignment="1">
      <alignment horizontal="center" vertical="center"/>
    </xf>
    <xf numFmtId="10" fontId="14" fillId="3" borderId="13" xfId="7" applyNumberFormat="1" applyFont="1" applyFill="1" applyBorder="1" applyAlignment="1">
      <alignment horizontal="center" vertical="center"/>
    </xf>
    <xf numFmtId="0" fontId="15" fillId="0" borderId="18" xfId="7" applyFont="1" applyBorder="1" applyAlignment="1" applyProtection="1">
      <alignment horizontal="center" vertical="center"/>
      <protection hidden="1"/>
    </xf>
    <xf numFmtId="0" fontId="6" fillId="0" borderId="12" xfId="7" applyFont="1" applyBorder="1" applyAlignment="1" applyProtection="1">
      <alignment horizontal="center" vertical="center"/>
      <protection hidden="1"/>
    </xf>
    <xf numFmtId="0" fontId="6" fillId="0" borderId="18" xfId="7" applyFont="1" applyBorder="1" applyAlignment="1" applyProtection="1">
      <alignment horizontal="center" vertical="center"/>
      <protection hidden="1"/>
    </xf>
    <xf numFmtId="168" fontId="13" fillId="0" borderId="12" xfId="7" applyNumberFormat="1" applyFont="1" applyBorder="1" applyAlignment="1">
      <alignment horizontal="center" vertical="center"/>
    </xf>
    <xf numFmtId="168" fontId="13" fillId="0" borderId="13" xfId="7" applyNumberFormat="1" applyFont="1" applyBorder="1" applyAlignment="1">
      <alignment horizontal="center" vertical="center"/>
    </xf>
    <xf numFmtId="168" fontId="14" fillId="3" borderId="12" xfId="7" applyNumberFormat="1" applyFont="1" applyFill="1" applyBorder="1" applyAlignment="1">
      <alignment horizontal="center" vertical="center"/>
    </xf>
    <xf numFmtId="168" fontId="14" fillId="3" borderId="13" xfId="7" applyNumberFormat="1" applyFont="1" applyFill="1" applyBorder="1" applyAlignment="1">
      <alignment horizontal="center" vertical="center"/>
    </xf>
    <xf numFmtId="168" fontId="13" fillId="0" borderId="75" xfId="7" applyNumberFormat="1" applyFont="1" applyBorder="1" applyAlignment="1">
      <alignment horizontal="center" vertical="center"/>
    </xf>
    <xf numFmtId="168" fontId="13" fillId="0" borderId="38" xfId="7" applyNumberFormat="1" applyFont="1" applyBorder="1" applyAlignment="1">
      <alignment horizontal="center" vertical="center"/>
    </xf>
    <xf numFmtId="168" fontId="13" fillId="0" borderId="88" xfId="7" applyNumberFormat="1" applyFont="1" applyBorder="1" applyAlignment="1">
      <alignment horizontal="center" vertical="center"/>
    </xf>
    <xf numFmtId="168" fontId="13" fillId="0" borderId="17" xfId="7" applyNumberFormat="1" applyFont="1" applyBorder="1" applyAlignment="1">
      <alignment horizontal="center" vertical="center"/>
    </xf>
    <xf numFmtId="168" fontId="13" fillId="0" borderId="89" xfId="7" applyNumberFormat="1" applyFont="1" applyBorder="1" applyAlignment="1">
      <alignment horizontal="center" vertical="center"/>
    </xf>
    <xf numFmtId="168" fontId="13" fillId="0" borderId="90" xfId="7" applyNumberFormat="1" applyFont="1" applyBorder="1" applyAlignment="1">
      <alignment horizontal="center" vertical="center"/>
    </xf>
    <xf numFmtId="168" fontId="14" fillId="3" borderId="75" xfId="7" applyNumberFormat="1" applyFont="1" applyFill="1" applyBorder="1" applyAlignment="1">
      <alignment horizontal="center" vertical="center"/>
    </xf>
    <xf numFmtId="168" fontId="14" fillId="3" borderId="38" xfId="7" applyNumberFormat="1" applyFont="1" applyFill="1" applyBorder="1" applyAlignment="1">
      <alignment horizontal="center" vertical="center"/>
    </xf>
    <xf numFmtId="168" fontId="14" fillId="3" borderId="88" xfId="7" applyNumberFormat="1" applyFont="1" applyFill="1" applyBorder="1" applyAlignment="1">
      <alignment horizontal="center" vertical="center"/>
    </xf>
    <xf numFmtId="168" fontId="14" fillId="3" borderId="17" xfId="7" applyNumberFormat="1" applyFont="1" applyFill="1" applyBorder="1" applyAlignment="1">
      <alignment horizontal="center" vertical="center"/>
    </xf>
    <xf numFmtId="168" fontId="14" fillId="3" borderId="89" xfId="7" applyNumberFormat="1" applyFont="1" applyFill="1" applyBorder="1" applyAlignment="1">
      <alignment horizontal="center" vertical="center"/>
    </xf>
    <xf numFmtId="168" fontId="14" fillId="3" borderId="90" xfId="7" applyNumberFormat="1" applyFont="1" applyFill="1" applyBorder="1" applyAlignment="1">
      <alignment horizontal="center" vertical="center"/>
    </xf>
    <xf numFmtId="0" fontId="14" fillId="3" borderId="75" xfId="7" applyFont="1" applyFill="1" applyBorder="1" applyAlignment="1">
      <alignment horizontal="center" vertical="center"/>
    </xf>
    <xf numFmtId="0" fontId="14" fillId="3" borderId="38" xfId="7" applyFont="1" applyFill="1" applyBorder="1" applyAlignment="1">
      <alignment horizontal="center" vertical="center"/>
    </xf>
    <xf numFmtId="0" fontId="14" fillId="3" borderId="88" xfId="7" applyFont="1" applyFill="1" applyBorder="1" applyAlignment="1">
      <alignment horizontal="center" vertical="center"/>
    </xf>
    <xf numFmtId="0" fontId="14" fillId="3" borderId="17" xfId="7" applyFont="1" applyFill="1" applyBorder="1" applyAlignment="1">
      <alignment horizontal="center" vertical="center"/>
    </xf>
    <xf numFmtId="0" fontId="14" fillId="3" borderId="89" xfId="7" applyFont="1" applyFill="1" applyBorder="1" applyAlignment="1">
      <alignment horizontal="center" vertical="center"/>
    </xf>
    <xf numFmtId="0" fontId="14" fillId="3" borderId="90" xfId="7" applyFont="1" applyFill="1" applyBorder="1" applyAlignment="1">
      <alignment horizontal="center" vertical="center"/>
    </xf>
    <xf numFmtId="0" fontId="10" fillId="0" borderId="18" xfId="7" applyFont="1" applyBorder="1" applyAlignment="1" applyProtection="1">
      <alignment horizontal="center" vertical="center"/>
      <protection hidden="1"/>
    </xf>
    <xf numFmtId="0" fontId="5" fillId="0" borderId="0" xfId="7"/>
    <xf numFmtId="10" fontId="13" fillId="0" borderId="14" xfId="7" applyNumberFormat="1" applyFont="1" applyBorder="1" applyAlignment="1">
      <alignment horizontal="center" vertical="center"/>
    </xf>
    <xf numFmtId="10" fontId="14" fillId="3" borderId="14" xfId="7" applyNumberFormat="1" applyFont="1" applyFill="1" applyBorder="1" applyAlignment="1">
      <alignment horizontal="center" vertical="center"/>
    </xf>
    <xf numFmtId="0" fontId="6" fillId="0" borderId="28" xfId="7" applyFont="1" applyBorder="1" applyAlignment="1" applyProtection="1">
      <alignment horizontal="center" vertical="center"/>
      <protection hidden="1"/>
    </xf>
    <xf numFmtId="0" fontId="6" fillId="0" borderId="14" xfId="7" applyFont="1" applyBorder="1" applyAlignment="1" applyProtection="1">
      <alignment horizontal="center" vertical="center"/>
      <protection hidden="1"/>
    </xf>
    <xf numFmtId="10" fontId="14" fillId="3" borderId="75" xfId="7" applyNumberFormat="1" applyFont="1" applyFill="1" applyBorder="1" applyAlignment="1">
      <alignment horizontal="center" vertical="center"/>
    </xf>
    <xf numFmtId="10" fontId="14" fillId="3" borderId="76" xfId="7" applyNumberFormat="1" applyFont="1" applyFill="1" applyBorder="1" applyAlignment="1">
      <alignment horizontal="center" vertical="center"/>
    </xf>
    <xf numFmtId="10" fontId="14" fillId="3" borderId="88" xfId="7" applyNumberFormat="1" applyFont="1" applyFill="1" applyBorder="1" applyAlignment="1">
      <alignment horizontal="center" vertical="center"/>
    </xf>
    <xf numFmtId="10" fontId="14" fillId="3" borderId="91" xfId="7" applyNumberFormat="1" applyFont="1" applyFill="1" applyBorder="1" applyAlignment="1">
      <alignment horizontal="center" vertical="center"/>
    </xf>
    <xf numFmtId="10" fontId="14" fillId="3" borderId="89" xfId="7" applyNumberFormat="1" applyFont="1" applyFill="1" applyBorder="1" applyAlignment="1">
      <alignment horizontal="center" vertical="center"/>
    </xf>
    <xf numFmtId="10" fontId="14" fillId="3" borderId="92" xfId="7" applyNumberFormat="1" applyFont="1" applyFill="1" applyBorder="1" applyAlignment="1">
      <alignment horizontal="center" vertical="center"/>
    </xf>
  </cellXfs>
  <cellStyles count="10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  <cellStyle name="Valuta" xfId="9" builtinId="4"/>
    <cellStyle name="Währung" xfId="8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opLeftCell="A43" zoomScaleNormal="100" zoomScaleSheetLayoutView="100" workbookViewId="0">
      <selection activeCell="J57" sqref="J57"/>
    </sheetView>
  </sheetViews>
  <sheetFormatPr defaultColWidth="8.85546875" defaultRowHeight="15" x14ac:dyDescent="0.25"/>
  <cols>
    <col min="1" max="1" width="3.7109375" customWidth="1"/>
    <col min="2" max="2" width="17.85546875" customWidth="1"/>
    <col min="3" max="3" width="9.5703125" style="42" customWidth="1"/>
    <col min="4" max="4" width="25.85546875" customWidth="1"/>
    <col min="5" max="5" width="22.140625" customWidth="1"/>
    <col min="6" max="6" width="25.140625" customWidth="1"/>
    <col min="7" max="7" width="16.140625" style="51" customWidth="1"/>
    <col min="8" max="8" width="16" style="51" customWidth="1"/>
    <col min="9" max="9" width="14.5703125" customWidth="1"/>
    <col min="10" max="11" width="14.5703125" style="84" customWidth="1"/>
    <col min="12" max="12" width="13.85546875" style="84" customWidth="1"/>
    <col min="13" max="13" width="18.85546875" style="84" customWidth="1"/>
    <col min="14" max="14" width="15.140625" style="84" customWidth="1"/>
    <col min="15" max="15" width="15" style="84" customWidth="1"/>
    <col min="16" max="16" width="10.28515625" style="84" customWidth="1"/>
    <col min="17" max="17" width="15.140625" style="84" customWidth="1"/>
    <col min="18" max="18" width="17.140625" style="84" customWidth="1"/>
    <col min="19" max="19" width="11.7109375" style="84" customWidth="1"/>
  </cols>
  <sheetData>
    <row r="1" spans="1:19" ht="34.5" customHeight="1" thickBot="1" x14ac:dyDescent="0.3">
      <c r="G1" s="70" t="s">
        <v>272</v>
      </c>
      <c r="H1" s="192">
        <v>30698</v>
      </c>
      <c r="J1" s="83"/>
      <c r="N1" s="85"/>
      <c r="Q1" s="85"/>
    </row>
    <row r="2" spans="1:19" s="56" customFormat="1" ht="59.25" customHeight="1" thickBot="1" x14ac:dyDescent="0.3">
      <c r="A2" s="222" t="s">
        <v>55</v>
      </c>
      <c r="B2" s="223"/>
      <c r="C2" s="52" t="s">
        <v>54</v>
      </c>
      <c r="D2" s="52" t="s">
        <v>56</v>
      </c>
      <c r="E2" s="52" t="s">
        <v>100</v>
      </c>
      <c r="F2" s="52" t="s">
        <v>59</v>
      </c>
      <c r="G2" s="86" t="s">
        <v>235</v>
      </c>
      <c r="H2" s="86" t="s">
        <v>236</v>
      </c>
      <c r="I2" s="87" t="s">
        <v>99</v>
      </c>
      <c r="J2" s="86"/>
      <c r="K2" s="86"/>
      <c r="L2" s="87"/>
      <c r="M2" s="88"/>
      <c r="N2" s="89"/>
      <c r="O2" s="86"/>
      <c r="P2" s="90"/>
      <c r="Q2" s="89"/>
      <c r="R2" s="86"/>
      <c r="S2" s="88"/>
    </row>
    <row r="3" spans="1:19" ht="30" x14ac:dyDescent="0.25">
      <c r="A3" s="199">
        <v>1</v>
      </c>
      <c r="B3" s="202" t="s">
        <v>0</v>
      </c>
      <c r="C3" s="77">
        <v>1</v>
      </c>
      <c r="D3" s="45" t="s">
        <v>13</v>
      </c>
      <c r="E3" s="55" t="s">
        <v>58</v>
      </c>
      <c r="F3" s="55" t="s">
        <v>57</v>
      </c>
      <c r="G3" s="128">
        <v>9800</v>
      </c>
      <c r="H3" s="92">
        <f>$H$1</f>
        <v>30698</v>
      </c>
      <c r="I3" s="91">
        <f>G3/H3</f>
        <v>0.31923903837383544</v>
      </c>
      <c r="J3" s="91"/>
      <c r="K3" s="92"/>
      <c r="L3" s="93"/>
      <c r="M3" s="94"/>
      <c r="N3" s="95"/>
      <c r="O3" s="92"/>
      <c r="P3" s="93"/>
      <c r="Q3" s="96"/>
      <c r="R3" s="92"/>
      <c r="S3" s="97"/>
    </row>
    <row r="4" spans="1:19" ht="30" x14ac:dyDescent="0.25">
      <c r="A4" s="200"/>
      <c r="B4" s="203"/>
      <c r="C4" s="64">
        <v>2</v>
      </c>
      <c r="D4" s="43" t="s">
        <v>14</v>
      </c>
      <c r="E4" s="44" t="s">
        <v>58</v>
      </c>
      <c r="F4" s="44" t="s">
        <v>57</v>
      </c>
      <c r="G4" s="105">
        <v>174760</v>
      </c>
      <c r="H4" s="99">
        <f>$H$1</f>
        <v>30698</v>
      </c>
      <c r="I4" s="98">
        <f t="shared" ref="I4:I17" si="0">G4/H4</f>
        <v>5.692879014919539</v>
      </c>
      <c r="J4" s="98"/>
      <c r="K4" s="99"/>
      <c r="L4" s="100"/>
      <c r="M4" s="101"/>
      <c r="N4" s="102"/>
      <c r="O4" s="99"/>
      <c r="P4" s="100"/>
      <c r="Q4" s="103"/>
      <c r="R4" s="99"/>
      <c r="S4" s="104"/>
    </row>
    <row r="5" spans="1:19" ht="60" x14ac:dyDescent="0.25">
      <c r="A5" s="200"/>
      <c r="B5" s="203"/>
      <c r="C5" s="64">
        <v>3</v>
      </c>
      <c r="D5" s="74" t="s">
        <v>15</v>
      </c>
      <c r="E5" s="44" t="s">
        <v>58</v>
      </c>
      <c r="F5" s="44" t="s">
        <v>57</v>
      </c>
      <c r="G5" s="105">
        <v>195545.67</v>
      </c>
      <c r="H5" s="99">
        <f>$H$1</f>
        <v>30698</v>
      </c>
      <c r="I5" s="98">
        <f t="shared" si="0"/>
        <v>6.3699807805068742</v>
      </c>
      <c r="J5" s="98"/>
      <c r="K5" s="99"/>
      <c r="L5" s="100"/>
      <c r="M5" s="101"/>
      <c r="N5" s="102"/>
      <c r="O5" s="99"/>
      <c r="P5" s="100"/>
      <c r="Q5" s="103"/>
      <c r="R5" s="99"/>
      <c r="S5" s="104"/>
    </row>
    <row r="6" spans="1:19" ht="30" x14ac:dyDescent="0.25">
      <c r="A6" s="200"/>
      <c r="B6" s="203"/>
      <c r="C6" s="197">
        <v>4</v>
      </c>
      <c r="D6" s="207" t="s">
        <v>16</v>
      </c>
      <c r="E6" s="44" t="s">
        <v>58</v>
      </c>
      <c r="F6" s="44" t="s">
        <v>57</v>
      </c>
      <c r="G6" s="180" t="s">
        <v>256</v>
      </c>
      <c r="H6" s="99"/>
      <c r="I6" s="98"/>
      <c r="J6" s="98"/>
      <c r="K6" s="99"/>
      <c r="L6" s="100"/>
      <c r="M6" s="101"/>
      <c r="N6" s="102"/>
      <c r="O6" s="99"/>
      <c r="P6" s="100"/>
      <c r="Q6" s="103"/>
      <c r="R6" s="99"/>
      <c r="S6" s="104"/>
    </row>
    <row r="7" spans="1:19" ht="30" x14ac:dyDescent="0.25">
      <c r="A7" s="200"/>
      <c r="B7" s="203"/>
      <c r="C7" s="197"/>
      <c r="D7" s="207"/>
      <c r="E7" s="44" t="s">
        <v>60</v>
      </c>
      <c r="F7" s="44" t="s">
        <v>105</v>
      </c>
      <c r="G7" s="180" t="s">
        <v>256</v>
      </c>
      <c r="H7" s="100"/>
      <c r="I7" s="98"/>
      <c r="J7" s="103"/>
      <c r="K7" s="100"/>
      <c r="L7" s="100"/>
      <c r="M7" s="101"/>
      <c r="N7" s="102"/>
      <c r="O7" s="100"/>
      <c r="P7" s="100"/>
      <c r="Q7" s="103"/>
      <c r="R7" s="99"/>
      <c r="S7" s="104"/>
    </row>
    <row r="8" spans="1:19" ht="30" x14ac:dyDescent="0.25">
      <c r="A8" s="200"/>
      <c r="B8" s="203"/>
      <c r="C8" s="197">
        <v>5</v>
      </c>
      <c r="D8" s="207" t="s">
        <v>17</v>
      </c>
      <c r="E8" s="44" t="s">
        <v>58</v>
      </c>
      <c r="F8" s="44" t="s">
        <v>57</v>
      </c>
      <c r="G8" s="105">
        <v>28551.14</v>
      </c>
      <c r="H8" s="99">
        <f>$H$1</f>
        <v>30698</v>
      </c>
      <c r="I8" s="98">
        <f t="shared" si="0"/>
        <v>0.93006515082415786</v>
      </c>
      <c r="J8" s="105"/>
      <c r="K8" s="99"/>
      <c r="L8" s="98"/>
      <c r="M8" s="101"/>
      <c r="N8" s="102"/>
      <c r="O8" s="99"/>
      <c r="P8" s="100"/>
      <c r="Q8" s="103"/>
      <c r="R8" s="99"/>
      <c r="S8" s="104"/>
    </row>
    <row r="9" spans="1:19" ht="60" x14ac:dyDescent="0.25">
      <c r="A9" s="200"/>
      <c r="B9" s="203"/>
      <c r="C9" s="197"/>
      <c r="D9" s="207"/>
      <c r="E9" s="44" t="s">
        <v>61</v>
      </c>
      <c r="F9" s="44" t="s">
        <v>62</v>
      </c>
      <c r="G9" s="103">
        <v>6100</v>
      </c>
      <c r="H9" s="100">
        <v>23667.83</v>
      </c>
      <c r="I9" s="106">
        <f>(G9/H9)</f>
        <v>0.25773380998595985</v>
      </c>
      <c r="J9" s="103"/>
      <c r="K9" s="100"/>
      <c r="L9" s="106"/>
      <c r="M9" s="107"/>
      <c r="N9" s="108"/>
      <c r="O9" s="99"/>
      <c r="P9" s="100"/>
      <c r="Q9" s="109"/>
      <c r="R9" s="99"/>
      <c r="S9" s="104"/>
    </row>
    <row r="10" spans="1:19" ht="30" x14ac:dyDescent="0.25">
      <c r="A10" s="200"/>
      <c r="B10" s="203"/>
      <c r="C10" s="64">
        <v>6</v>
      </c>
      <c r="D10" s="76" t="s">
        <v>18</v>
      </c>
      <c r="E10" s="44" t="s">
        <v>58</v>
      </c>
      <c r="F10" s="44" t="s">
        <v>57</v>
      </c>
      <c r="G10" s="105"/>
      <c r="H10" s="99"/>
      <c r="I10" s="98"/>
      <c r="J10" s="105"/>
      <c r="K10" s="99"/>
      <c r="L10" s="98"/>
      <c r="M10" s="101"/>
      <c r="N10" s="102"/>
      <c r="O10" s="99"/>
      <c r="P10" s="100"/>
      <c r="Q10" s="103"/>
      <c r="R10" s="99"/>
      <c r="S10" s="104"/>
    </row>
    <row r="11" spans="1:19" ht="30" x14ac:dyDescent="0.25">
      <c r="A11" s="200"/>
      <c r="B11" s="203"/>
      <c r="C11" s="197">
        <v>7</v>
      </c>
      <c r="D11" s="205" t="s">
        <v>19</v>
      </c>
      <c r="E11" s="44" t="s">
        <v>58</v>
      </c>
      <c r="F11" s="44" t="s">
        <v>57</v>
      </c>
      <c r="G11" s="105"/>
      <c r="H11" s="99"/>
      <c r="I11" s="98"/>
      <c r="J11" s="105"/>
      <c r="K11" s="99"/>
      <c r="L11" s="98"/>
      <c r="M11" s="101"/>
      <c r="N11" s="102"/>
      <c r="O11" s="99"/>
      <c r="P11" s="100"/>
      <c r="Q11" s="103"/>
      <c r="R11" s="99"/>
      <c r="S11" s="104"/>
    </row>
    <row r="12" spans="1:19" ht="45" x14ac:dyDescent="0.25">
      <c r="A12" s="200"/>
      <c r="B12" s="203"/>
      <c r="C12" s="197"/>
      <c r="D12" s="205"/>
      <c r="E12" s="44" t="s">
        <v>65</v>
      </c>
      <c r="F12" s="44" t="s">
        <v>66</v>
      </c>
      <c r="G12" s="105"/>
      <c r="H12" s="99"/>
      <c r="I12" s="98"/>
      <c r="J12" s="105"/>
      <c r="K12" s="99"/>
      <c r="L12" s="98"/>
      <c r="M12" s="101"/>
      <c r="N12" s="108"/>
      <c r="O12" s="99"/>
      <c r="P12" s="100"/>
      <c r="Q12" s="109"/>
      <c r="R12" s="99"/>
      <c r="S12" s="104"/>
    </row>
    <row r="13" spans="1:19" ht="30" x14ac:dyDescent="0.25">
      <c r="A13" s="200"/>
      <c r="B13" s="203"/>
      <c r="C13" s="197">
        <v>8</v>
      </c>
      <c r="D13" s="207" t="s">
        <v>20</v>
      </c>
      <c r="E13" s="44" t="s">
        <v>58</v>
      </c>
      <c r="F13" s="44" t="s">
        <v>57</v>
      </c>
      <c r="G13" s="105"/>
      <c r="H13" s="99"/>
      <c r="I13" s="98"/>
      <c r="J13" s="105"/>
      <c r="K13" s="99"/>
      <c r="L13" s="98"/>
      <c r="M13" s="101"/>
      <c r="N13" s="108"/>
      <c r="O13" s="99"/>
      <c r="P13" s="100"/>
      <c r="Q13" s="109"/>
      <c r="R13" s="99"/>
      <c r="S13" s="104"/>
    </row>
    <row r="14" spans="1:19" ht="30" x14ac:dyDescent="0.25">
      <c r="A14" s="200"/>
      <c r="B14" s="203"/>
      <c r="C14" s="197"/>
      <c r="D14" s="207"/>
      <c r="E14" s="44" t="s">
        <v>68</v>
      </c>
      <c r="F14" s="44" t="s">
        <v>67</v>
      </c>
      <c r="G14" s="105"/>
      <c r="H14" s="99"/>
      <c r="I14" s="98"/>
      <c r="J14" s="105"/>
      <c r="K14" s="99"/>
      <c r="L14" s="98"/>
      <c r="M14" s="101"/>
      <c r="N14" s="108"/>
      <c r="O14" s="99"/>
      <c r="P14" s="100"/>
      <c r="Q14" s="109"/>
      <c r="R14" s="99"/>
      <c r="S14" s="104"/>
    </row>
    <row r="15" spans="1:19" ht="39" customHeight="1" x14ac:dyDescent="0.25">
      <c r="A15" s="200"/>
      <c r="B15" s="203"/>
      <c r="C15" s="64"/>
      <c r="D15" s="65"/>
      <c r="E15" s="44"/>
      <c r="F15" s="44"/>
      <c r="G15" s="105"/>
      <c r="H15" s="99"/>
      <c r="I15" s="98"/>
      <c r="J15" s="105"/>
      <c r="K15" s="99"/>
      <c r="L15" s="98"/>
      <c r="M15" s="101"/>
      <c r="N15" s="108"/>
      <c r="O15" s="99"/>
      <c r="P15" s="100"/>
      <c r="Q15" s="109"/>
      <c r="R15" s="99"/>
      <c r="S15" s="104"/>
    </row>
    <row r="16" spans="1:19" ht="39" customHeight="1" x14ac:dyDescent="0.25">
      <c r="A16" s="200"/>
      <c r="B16" s="203"/>
      <c r="C16" s="64"/>
      <c r="D16" s="65"/>
      <c r="E16" s="44"/>
      <c r="F16" s="44"/>
      <c r="G16" s="105"/>
      <c r="H16" s="99"/>
      <c r="I16" s="98"/>
      <c r="J16" s="105"/>
      <c r="K16" s="99"/>
      <c r="L16" s="98"/>
      <c r="M16" s="101"/>
      <c r="N16" s="108"/>
      <c r="O16" s="99"/>
      <c r="P16" s="100"/>
      <c r="Q16" s="109"/>
      <c r="R16" s="99"/>
      <c r="S16" s="104"/>
    </row>
    <row r="17" spans="1:19" ht="30" x14ac:dyDescent="0.25">
      <c r="A17" s="200"/>
      <c r="B17" s="203"/>
      <c r="C17" s="197">
        <v>11</v>
      </c>
      <c r="D17" s="213" t="s">
        <v>21</v>
      </c>
      <c r="E17" s="44" t="s">
        <v>58</v>
      </c>
      <c r="F17" s="44" t="s">
        <v>57</v>
      </c>
      <c r="G17" s="105">
        <v>15500</v>
      </c>
      <c r="H17" s="99">
        <f>$H$1</f>
        <v>30698</v>
      </c>
      <c r="I17" s="98">
        <f t="shared" si="0"/>
        <v>0.50491888722392342</v>
      </c>
      <c r="J17" s="105"/>
      <c r="K17" s="99"/>
      <c r="L17" s="98"/>
      <c r="M17" s="101"/>
      <c r="N17" s="102"/>
      <c r="O17" s="99"/>
      <c r="P17" s="100"/>
      <c r="Q17" s="103"/>
      <c r="R17" s="99"/>
      <c r="S17" s="104"/>
    </row>
    <row r="18" spans="1:19" ht="30.75" thickBot="1" x14ac:dyDescent="0.3">
      <c r="A18" s="201"/>
      <c r="B18" s="204"/>
      <c r="C18" s="198"/>
      <c r="D18" s="224"/>
      <c r="E18" s="46" t="s">
        <v>69</v>
      </c>
      <c r="F18" s="46" t="s">
        <v>70</v>
      </c>
      <c r="G18" s="110"/>
      <c r="H18" s="111"/>
      <c r="I18" s="112"/>
      <c r="J18" s="110"/>
      <c r="K18" s="111"/>
      <c r="L18" s="112"/>
      <c r="M18" s="113"/>
      <c r="N18" s="114"/>
      <c r="O18" s="111"/>
      <c r="P18" s="115"/>
      <c r="Q18" s="116"/>
      <c r="R18" s="111"/>
      <c r="S18" s="117"/>
    </row>
    <row r="19" spans="1:19" ht="30" x14ac:dyDescent="0.25">
      <c r="A19" s="199">
        <v>3</v>
      </c>
      <c r="B19" s="202" t="s">
        <v>1</v>
      </c>
      <c r="C19" s="215">
        <v>1</v>
      </c>
      <c r="D19" s="216" t="s">
        <v>22</v>
      </c>
      <c r="E19" s="55" t="s">
        <v>58</v>
      </c>
      <c r="F19" s="55" t="s">
        <v>57</v>
      </c>
      <c r="G19" s="128"/>
      <c r="H19" s="92"/>
      <c r="I19" s="91"/>
      <c r="J19" s="91"/>
      <c r="K19" s="92"/>
      <c r="L19" s="93"/>
      <c r="M19" s="94"/>
      <c r="N19" s="95"/>
      <c r="O19" s="92"/>
      <c r="P19" s="93"/>
      <c r="Q19" s="96"/>
      <c r="R19" s="92"/>
      <c r="S19" s="97"/>
    </row>
    <row r="20" spans="1:19" x14ac:dyDescent="0.25">
      <c r="A20" s="200"/>
      <c r="B20" s="203"/>
      <c r="C20" s="197"/>
      <c r="D20" s="205"/>
      <c r="E20" s="44" t="s">
        <v>71</v>
      </c>
      <c r="F20" s="44" t="s">
        <v>72</v>
      </c>
      <c r="G20" s="181"/>
      <c r="H20" s="99"/>
      <c r="I20" s="118"/>
      <c r="J20" s="118"/>
      <c r="K20" s="118"/>
      <c r="L20" s="99"/>
      <c r="M20" s="119"/>
      <c r="N20" s="120"/>
      <c r="O20" s="118"/>
      <c r="P20" s="118"/>
      <c r="Q20" s="109"/>
      <c r="R20" s="99"/>
      <c r="S20" s="104"/>
    </row>
    <row r="21" spans="1:19" ht="45" x14ac:dyDescent="0.25">
      <c r="A21" s="200"/>
      <c r="B21" s="203"/>
      <c r="C21" s="197"/>
      <c r="D21" s="205"/>
      <c r="E21" s="44" t="s">
        <v>74</v>
      </c>
      <c r="F21" s="44" t="s">
        <v>73</v>
      </c>
      <c r="G21" s="182"/>
      <c r="H21" s="99"/>
      <c r="I21" s="106"/>
      <c r="J21" s="121"/>
      <c r="K21" s="99"/>
      <c r="L21" s="106"/>
      <c r="M21" s="107"/>
      <c r="N21" s="122"/>
      <c r="O21" s="99"/>
      <c r="P21" s="106"/>
      <c r="Q21" s="109"/>
      <c r="R21" s="99"/>
      <c r="S21" s="123"/>
    </row>
    <row r="22" spans="1:19" ht="30" x14ac:dyDescent="0.25">
      <c r="A22" s="200"/>
      <c r="B22" s="203"/>
      <c r="C22" s="197">
        <v>2</v>
      </c>
      <c r="D22" s="207" t="s">
        <v>23</v>
      </c>
      <c r="E22" s="44" t="s">
        <v>58</v>
      </c>
      <c r="F22" s="44" t="s">
        <v>57</v>
      </c>
      <c r="G22" s="105"/>
      <c r="H22" s="99"/>
      <c r="I22" s="98"/>
      <c r="J22" s="105"/>
      <c r="K22" s="99"/>
      <c r="L22" s="124"/>
      <c r="M22" s="101"/>
      <c r="N22" s="125"/>
      <c r="O22" s="99"/>
      <c r="P22" s="100"/>
      <c r="Q22" s="109"/>
      <c r="R22" s="99"/>
      <c r="S22" s="104"/>
    </row>
    <row r="23" spans="1:19" ht="30.75" thickBot="1" x14ac:dyDescent="0.3">
      <c r="A23" s="201"/>
      <c r="B23" s="204"/>
      <c r="C23" s="198"/>
      <c r="D23" s="208"/>
      <c r="E23" s="46" t="s">
        <v>75</v>
      </c>
      <c r="F23" s="46" t="s">
        <v>76</v>
      </c>
      <c r="G23" s="158"/>
      <c r="H23" s="111"/>
      <c r="I23" s="111"/>
      <c r="J23" s="112"/>
      <c r="K23" s="112"/>
      <c r="L23" s="111"/>
      <c r="M23" s="126"/>
      <c r="N23" s="127"/>
      <c r="O23" s="112"/>
      <c r="P23" s="112"/>
      <c r="Q23" s="116"/>
      <c r="R23" s="111"/>
      <c r="S23" s="117"/>
    </row>
    <row r="24" spans="1:19" ht="30" x14ac:dyDescent="0.25">
      <c r="A24" s="199">
        <v>4</v>
      </c>
      <c r="B24" s="202" t="s">
        <v>2</v>
      </c>
      <c r="C24" s="215">
        <v>1</v>
      </c>
      <c r="D24" s="221" t="s">
        <v>24</v>
      </c>
      <c r="E24" s="55" t="s">
        <v>58</v>
      </c>
      <c r="F24" s="55" t="s">
        <v>57</v>
      </c>
      <c r="G24" s="128"/>
      <c r="H24" s="92"/>
      <c r="I24" s="91"/>
      <c r="J24" s="128"/>
      <c r="K24" s="92"/>
      <c r="L24" s="129"/>
      <c r="M24" s="94"/>
      <c r="N24" s="96"/>
      <c r="O24" s="92"/>
      <c r="P24" s="93"/>
      <c r="Q24" s="96"/>
      <c r="R24" s="92"/>
      <c r="S24" s="97"/>
    </row>
    <row r="25" spans="1:19" ht="30" x14ac:dyDescent="0.25">
      <c r="A25" s="200"/>
      <c r="B25" s="203"/>
      <c r="C25" s="197"/>
      <c r="D25" s="213"/>
      <c r="E25" s="44" t="s">
        <v>77</v>
      </c>
      <c r="F25" s="44" t="s">
        <v>78</v>
      </c>
      <c r="G25" s="105"/>
      <c r="H25" s="99"/>
      <c r="I25" s="98"/>
      <c r="J25" s="105"/>
      <c r="K25" s="99"/>
      <c r="L25" s="124"/>
      <c r="M25" s="101"/>
      <c r="N25" s="103"/>
      <c r="O25" s="99"/>
      <c r="P25" s="100"/>
      <c r="Q25" s="103"/>
      <c r="R25" s="99"/>
      <c r="S25" s="104"/>
    </row>
    <row r="26" spans="1:19" ht="30" x14ac:dyDescent="0.25">
      <c r="A26" s="200"/>
      <c r="B26" s="203"/>
      <c r="C26" s="197">
        <v>2</v>
      </c>
      <c r="D26" s="207" t="s">
        <v>25</v>
      </c>
      <c r="E26" s="44" t="s">
        <v>58</v>
      </c>
      <c r="F26" s="44" t="s">
        <v>57</v>
      </c>
      <c r="G26" s="105">
        <v>80009.05</v>
      </c>
      <c r="H26" s="99">
        <f>$H$1</f>
        <v>30698</v>
      </c>
      <c r="I26" s="98">
        <f t="shared" ref="I26:I31" si="1">G26/H26</f>
        <v>2.6063277737963384</v>
      </c>
      <c r="J26" s="105"/>
      <c r="K26" s="99"/>
      <c r="L26" s="124"/>
      <c r="M26" s="101"/>
      <c r="N26" s="103"/>
      <c r="O26" s="99"/>
      <c r="P26" s="100"/>
      <c r="Q26" s="103"/>
      <c r="R26" s="99"/>
      <c r="S26" s="104"/>
    </row>
    <row r="27" spans="1:19" ht="45" x14ac:dyDescent="0.25">
      <c r="A27" s="200"/>
      <c r="B27" s="203"/>
      <c r="C27" s="197"/>
      <c r="D27" s="207"/>
      <c r="E27" s="44" t="s">
        <v>79</v>
      </c>
      <c r="F27" s="44" t="s">
        <v>80</v>
      </c>
      <c r="G27" s="105"/>
      <c r="H27" s="99"/>
      <c r="I27" s="98"/>
      <c r="J27" s="105"/>
      <c r="K27" s="99"/>
      <c r="L27" s="124"/>
      <c r="M27" s="101"/>
      <c r="N27" s="109"/>
      <c r="O27" s="99"/>
      <c r="P27" s="100"/>
      <c r="Q27" s="109"/>
      <c r="R27" s="99"/>
      <c r="S27" s="104"/>
    </row>
    <row r="28" spans="1:19" ht="28.5" customHeight="1" x14ac:dyDescent="0.25">
      <c r="A28" s="200"/>
      <c r="B28" s="203"/>
      <c r="C28" s="64">
        <v>4</v>
      </c>
      <c r="D28" s="43" t="s">
        <v>26</v>
      </c>
      <c r="E28" s="44" t="s">
        <v>58</v>
      </c>
      <c r="F28" s="44" t="s">
        <v>57</v>
      </c>
      <c r="G28" s="105"/>
      <c r="H28" s="99"/>
      <c r="I28" s="98"/>
      <c r="J28" s="105"/>
      <c r="K28" s="99"/>
      <c r="L28" s="124"/>
      <c r="M28" s="101"/>
      <c r="N28" s="109"/>
      <c r="O28" s="99"/>
      <c r="P28" s="100"/>
      <c r="Q28" s="109"/>
      <c r="R28" s="99"/>
      <c r="S28" s="104"/>
    </row>
    <row r="29" spans="1:19" ht="31.5" customHeight="1" x14ac:dyDescent="0.25">
      <c r="A29" s="200"/>
      <c r="B29" s="203"/>
      <c r="C29" s="197">
        <v>6</v>
      </c>
      <c r="D29" s="207" t="s">
        <v>27</v>
      </c>
      <c r="E29" s="44" t="s">
        <v>58</v>
      </c>
      <c r="F29" s="44" t="s">
        <v>57</v>
      </c>
      <c r="G29" s="105"/>
      <c r="H29" s="99"/>
      <c r="I29" s="98"/>
      <c r="J29" s="105"/>
      <c r="K29" s="99"/>
      <c r="L29" s="124"/>
      <c r="M29" s="101"/>
      <c r="N29" s="103"/>
      <c r="O29" s="99"/>
      <c r="P29" s="100"/>
      <c r="Q29" s="103"/>
      <c r="R29" s="99"/>
      <c r="S29" s="104"/>
    </row>
    <row r="30" spans="1:19" ht="33" customHeight="1" x14ac:dyDescent="0.25">
      <c r="A30" s="200"/>
      <c r="B30" s="203"/>
      <c r="C30" s="197"/>
      <c r="D30" s="207"/>
      <c r="E30" s="44" t="s">
        <v>81</v>
      </c>
      <c r="F30" s="44" t="s">
        <v>82</v>
      </c>
      <c r="G30" s="105"/>
      <c r="H30" s="99"/>
      <c r="I30" s="98"/>
      <c r="J30" s="105"/>
      <c r="K30" s="99"/>
      <c r="L30" s="124"/>
      <c r="M30" s="101"/>
      <c r="N30" s="109"/>
      <c r="O30" s="99"/>
      <c r="P30" s="100"/>
      <c r="Q30" s="109"/>
      <c r="R30" s="99"/>
      <c r="S30" s="104"/>
    </row>
    <row r="31" spans="1:19" ht="45.75" thickBot="1" x14ac:dyDescent="0.3">
      <c r="A31" s="201"/>
      <c r="B31" s="204"/>
      <c r="C31" s="198"/>
      <c r="D31" s="208"/>
      <c r="E31" s="46" t="s">
        <v>83</v>
      </c>
      <c r="F31" s="46" t="s">
        <v>84</v>
      </c>
      <c r="G31" s="110">
        <v>53000</v>
      </c>
      <c r="H31" s="111">
        <v>94</v>
      </c>
      <c r="I31" s="159">
        <f t="shared" si="1"/>
        <v>563.82978723404256</v>
      </c>
      <c r="J31" s="110"/>
      <c r="K31" s="111"/>
      <c r="L31" s="130"/>
      <c r="M31" s="113"/>
      <c r="N31" s="116"/>
      <c r="O31" s="111"/>
      <c r="P31" s="115"/>
      <c r="Q31" s="116"/>
      <c r="R31" s="111"/>
      <c r="S31" s="117"/>
    </row>
    <row r="32" spans="1:19" ht="30" x14ac:dyDescent="0.25">
      <c r="A32" s="199">
        <v>5</v>
      </c>
      <c r="B32" s="202" t="s">
        <v>3</v>
      </c>
      <c r="C32" s="77">
        <v>1</v>
      </c>
      <c r="D32" s="55" t="s">
        <v>28</v>
      </c>
      <c r="E32" s="55" t="s">
        <v>58</v>
      </c>
      <c r="F32" s="55" t="s">
        <v>57</v>
      </c>
      <c r="G32" s="128">
        <v>41000</v>
      </c>
      <c r="H32" s="92">
        <f>$H$1</f>
        <v>30698</v>
      </c>
      <c r="I32" s="91">
        <f>G32/H32</f>
        <v>1.3355918952374748</v>
      </c>
      <c r="J32" s="128"/>
      <c r="K32" s="92"/>
      <c r="L32" s="129"/>
      <c r="M32" s="94"/>
      <c r="N32" s="131"/>
      <c r="O32" s="92"/>
      <c r="P32" s="93"/>
      <c r="Q32" s="132"/>
      <c r="R32" s="92"/>
      <c r="S32" s="97"/>
    </row>
    <row r="33" spans="1:20" ht="45.75" thickBot="1" x14ac:dyDescent="0.3">
      <c r="A33" s="201"/>
      <c r="B33" s="204"/>
      <c r="C33" s="78">
        <v>2</v>
      </c>
      <c r="D33" s="80" t="s">
        <v>29</v>
      </c>
      <c r="E33" s="46" t="s">
        <v>58</v>
      </c>
      <c r="F33" s="46" t="s">
        <v>57</v>
      </c>
      <c r="G33" s="110">
        <v>520</v>
      </c>
      <c r="H33" s="111">
        <f>$H$1</f>
        <v>30698</v>
      </c>
      <c r="I33" s="159">
        <f>G33/H33</f>
        <v>1.6939214281060655E-2</v>
      </c>
      <c r="J33" s="110"/>
      <c r="K33" s="111"/>
      <c r="L33" s="130"/>
      <c r="M33" s="113"/>
      <c r="N33" s="110"/>
      <c r="O33" s="111"/>
      <c r="P33" s="115"/>
      <c r="Q33" s="133"/>
      <c r="R33" s="111"/>
      <c r="S33" s="117"/>
    </row>
    <row r="34" spans="1:20" ht="30" x14ac:dyDescent="0.25">
      <c r="A34" s="199">
        <v>6</v>
      </c>
      <c r="B34" s="202" t="s">
        <v>4</v>
      </c>
      <c r="C34" s="77">
        <v>1</v>
      </c>
      <c r="D34" s="75" t="s">
        <v>30</v>
      </c>
      <c r="E34" s="55" t="s">
        <v>58</v>
      </c>
      <c r="F34" s="55" t="s">
        <v>57</v>
      </c>
      <c r="G34" s="128">
        <v>21400</v>
      </c>
      <c r="H34" s="92">
        <f>$H$1</f>
        <v>30698</v>
      </c>
      <c r="I34" s="91">
        <f>G34/H34</f>
        <v>0.69711381848980392</v>
      </c>
      <c r="J34" s="128"/>
      <c r="K34" s="92"/>
      <c r="L34" s="129"/>
      <c r="M34" s="94"/>
      <c r="N34" s="128"/>
      <c r="O34" s="92"/>
      <c r="P34" s="93"/>
      <c r="Q34" s="96"/>
      <c r="R34" s="92"/>
      <c r="S34" s="97"/>
    </row>
    <row r="35" spans="1:20" ht="30.75" thickBot="1" x14ac:dyDescent="0.3">
      <c r="A35" s="201"/>
      <c r="B35" s="204"/>
      <c r="C35" s="78">
        <v>2</v>
      </c>
      <c r="D35" s="66" t="s">
        <v>31</v>
      </c>
      <c r="E35" s="46" t="s">
        <v>58</v>
      </c>
      <c r="F35" s="46" t="s">
        <v>57</v>
      </c>
      <c r="G35" s="110"/>
      <c r="H35" s="111"/>
      <c r="I35" s="159"/>
      <c r="J35" s="110"/>
      <c r="K35" s="111"/>
      <c r="L35" s="130"/>
      <c r="M35" s="113"/>
      <c r="N35" s="134"/>
      <c r="O35" s="111"/>
      <c r="P35" s="115"/>
      <c r="Q35" s="116"/>
      <c r="R35" s="111"/>
      <c r="S35" s="117"/>
    </row>
    <row r="36" spans="1:20" ht="60.75" customHeight="1" thickBot="1" x14ac:dyDescent="0.3">
      <c r="A36" s="81">
        <v>7</v>
      </c>
      <c r="B36" s="82" t="s">
        <v>257</v>
      </c>
      <c r="C36" s="77">
        <v>1</v>
      </c>
      <c r="D36" s="175" t="s">
        <v>258</v>
      </c>
      <c r="E36" s="55" t="s">
        <v>58</v>
      </c>
      <c r="F36" s="55" t="s">
        <v>57</v>
      </c>
      <c r="G36" s="128">
        <v>7751</v>
      </c>
      <c r="H36" s="92">
        <f>$H$1</f>
        <v>30698</v>
      </c>
      <c r="I36" s="91">
        <f>G36/H36</f>
        <v>0.25249201902404067</v>
      </c>
      <c r="J36" s="128"/>
      <c r="K36" s="92"/>
      <c r="L36" s="129"/>
      <c r="M36" s="94"/>
      <c r="N36" s="128"/>
      <c r="O36" s="92"/>
      <c r="P36" s="93"/>
      <c r="Q36" s="96"/>
      <c r="R36" s="92"/>
      <c r="S36" s="97"/>
    </row>
    <row r="37" spans="1:20" ht="30" x14ac:dyDescent="0.25">
      <c r="A37" s="218">
        <v>8</v>
      </c>
      <c r="B37" s="202" t="s">
        <v>5</v>
      </c>
      <c r="C37" s="215">
        <v>1</v>
      </c>
      <c r="D37" s="216" t="s">
        <v>32</v>
      </c>
      <c r="E37" s="55" t="s">
        <v>58</v>
      </c>
      <c r="F37" s="55" t="s">
        <v>57</v>
      </c>
      <c r="G37" s="128">
        <v>68100</v>
      </c>
      <c r="H37" s="92">
        <f>$H$1</f>
        <v>30698</v>
      </c>
      <c r="I37" s="91">
        <f>G37/H37</f>
        <v>2.2183855625773665</v>
      </c>
      <c r="J37" s="128"/>
      <c r="K37" s="92"/>
      <c r="L37" s="129"/>
      <c r="M37" s="94"/>
      <c r="N37" s="128"/>
      <c r="O37" s="92"/>
      <c r="P37" s="93"/>
      <c r="Q37" s="95"/>
      <c r="R37" s="92"/>
      <c r="S37" s="93"/>
      <c r="T37" s="71"/>
    </row>
    <row r="38" spans="1:20" ht="43.5" customHeight="1" x14ac:dyDescent="0.25">
      <c r="A38" s="219"/>
      <c r="B38" s="203"/>
      <c r="C38" s="197"/>
      <c r="D38" s="205"/>
      <c r="E38" s="44" t="s">
        <v>63</v>
      </c>
      <c r="F38" s="44" t="s">
        <v>63</v>
      </c>
      <c r="G38" s="105"/>
      <c r="H38" s="99"/>
      <c r="I38" s="100"/>
      <c r="J38" s="98"/>
      <c r="K38" s="98"/>
      <c r="L38" s="100"/>
      <c r="M38" s="101"/>
      <c r="N38" s="105"/>
      <c r="O38" s="99"/>
      <c r="P38" s="100"/>
      <c r="Q38" s="103"/>
      <c r="R38" s="99"/>
      <c r="S38" s="100"/>
      <c r="T38" s="72"/>
    </row>
    <row r="39" spans="1:20" ht="45" x14ac:dyDescent="0.25">
      <c r="A39" s="219"/>
      <c r="B39" s="203"/>
      <c r="C39" s="197"/>
      <c r="D39" s="205"/>
      <c r="E39" s="44" t="s">
        <v>64</v>
      </c>
      <c r="F39" s="44" t="s">
        <v>253</v>
      </c>
      <c r="G39" s="105"/>
      <c r="H39" s="99"/>
      <c r="I39" s="99"/>
      <c r="J39" s="135"/>
      <c r="K39" s="135"/>
      <c r="L39" s="99"/>
      <c r="M39" s="136"/>
      <c r="N39" s="105"/>
      <c r="O39" s="99"/>
      <c r="P39" s="100"/>
      <c r="Q39" s="102"/>
      <c r="R39" s="99"/>
      <c r="S39" s="118"/>
      <c r="T39" s="72"/>
    </row>
    <row r="40" spans="1:20" ht="30" customHeight="1" x14ac:dyDescent="0.25">
      <c r="A40" s="219"/>
      <c r="B40" s="203"/>
      <c r="C40" s="197">
        <v>2</v>
      </c>
      <c r="D40" s="205" t="s">
        <v>33</v>
      </c>
      <c r="E40" s="44" t="s">
        <v>58</v>
      </c>
      <c r="F40" s="44" t="s">
        <v>57</v>
      </c>
      <c r="G40" s="105"/>
      <c r="H40" s="99"/>
      <c r="I40" s="98"/>
      <c r="J40" s="105"/>
      <c r="K40" s="99"/>
      <c r="L40" s="124"/>
      <c r="M40" s="101"/>
      <c r="N40" s="137"/>
      <c r="O40" s="99"/>
      <c r="P40" s="100"/>
      <c r="Q40" s="108"/>
      <c r="R40" s="99"/>
      <c r="S40" s="100"/>
      <c r="T40" s="72"/>
    </row>
    <row r="41" spans="1:20" ht="31.5" customHeight="1" thickBot="1" x14ac:dyDescent="0.3">
      <c r="A41" s="220"/>
      <c r="B41" s="204"/>
      <c r="C41" s="198"/>
      <c r="D41" s="206"/>
      <c r="E41" s="62" t="s">
        <v>101</v>
      </c>
      <c r="F41" s="46" t="s">
        <v>102</v>
      </c>
      <c r="G41" s="110"/>
      <c r="H41" s="111"/>
      <c r="I41" s="159"/>
      <c r="J41" s="110"/>
      <c r="K41" s="111"/>
      <c r="L41" s="130"/>
      <c r="M41" s="113"/>
      <c r="N41" s="134"/>
      <c r="O41" s="111"/>
      <c r="P41" s="115"/>
      <c r="Q41" s="114"/>
      <c r="R41" s="111"/>
      <c r="S41" s="112"/>
      <c r="T41" s="73"/>
    </row>
    <row r="42" spans="1:20" ht="30" x14ac:dyDescent="0.25">
      <c r="A42" s="199">
        <v>9</v>
      </c>
      <c r="B42" s="202" t="s">
        <v>6</v>
      </c>
      <c r="C42" s="77">
        <v>1</v>
      </c>
      <c r="D42" s="45" t="s">
        <v>34</v>
      </c>
      <c r="E42" s="55" t="s">
        <v>58</v>
      </c>
      <c r="F42" s="55" t="s">
        <v>57</v>
      </c>
      <c r="G42" s="128">
        <v>915000</v>
      </c>
      <c r="H42" s="92">
        <f>$H$1</f>
        <v>30698</v>
      </c>
      <c r="I42" s="91">
        <f t="shared" ref="I42:I74" si="2">G42/H42</f>
        <v>29.806502052250963</v>
      </c>
      <c r="J42" s="128"/>
      <c r="K42" s="92"/>
      <c r="L42" s="129"/>
      <c r="M42" s="94"/>
      <c r="N42" s="132"/>
      <c r="O42" s="92"/>
      <c r="P42" s="93"/>
      <c r="Q42" s="132"/>
      <c r="R42" s="92"/>
      <c r="S42" s="97"/>
    </row>
    <row r="43" spans="1:20" ht="30.75" customHeight="1" x14ac:dyDescent="0.25">
      <c r="A43" s="200"/>
      <c r="B43" s="203"/>
      <c r="C43" s="197">
        <v>2</v>
      </c>
      <c r="D43" s="217" t="s">
        <v>35</v>
      </c>
      <c r="E43" s="44" t="s">
        <v>58</v>
      </c>
      <c r="F43" s="44" t="s">
        <v>57</v>
      </c>
      <c r="G43" s="105">
        <v>247000</v>
      </c>
      <c r="H43" s="99">
        <f>$H$1</f>
        <v>30698</v>
      </c>
      <c r="I43" s="98">
        <f t="shared" si="2"/>
        <v>8.0461267835038122</v>
      </c>
      <c r="J43" s="105"/>
      <c r="K43" s="99"/>
      <c r="L43" s="124"/>
      <c r="M43" s="101"/>
      <c r="N43" s="109"/>
      <c r="O43" s="99"/>
      <c r="P43" s="100"/>
      <c r="Q43" s="109"/>
      <c r="R43" s="99"/>
      <c r="S43" s="104"/>
    </row>
    <row r="44" spans="1:20" ht="30" x14ac:dyDescent="0.25">
      <c r="A44" s="200"/>
      <c r="B44" s="203"/>
      <c r="C44" s="197"/>
      <c r="D44" s="217"/>
      <c r="E44" s="44" t="s">
        <v>85</v>
      </c>
      <c r="F44" s="44" t="s">
        <v>86</v>
      </c>
      <c r="G44" s="105"/>
      <c r="H44" s="99"/>
      <c r="I44" s="98"/>
      <c r="J44" s="105"/>
      <c r="K44" s="118"/>
      <c r="L44" s="124"/>
      <c r="M44" s="101"/>
      <c r="N44" s="103"/>
      <c r="O44" s="99"/>
      <c r="P44" s="100"/>
      <c r="Q44" s="103"/>
      <c r="R44" s="99"/>
      <c r="S44" s="104"/>
    </row>
    <row r="45" spans="1:20" ht="30" x14ac:dyDescent="0.25">
      <c r="A45" s="200"/>
      <c r="B45" s="203"/>
      <c r="C45" s="197">
        <v>3</v>
      </c>
      <c r="D45" s="213" t="s">
        <v>36</v>
      </c>
      <c r="E45" s="44" t="s">
        <v>58</v>
      </c>
      <c r="F45" s="44" t="s">
        <v>57</v>
      </c>
      <c r="G45" s="105">
        <v>31359.3</v>
      </c>
      <c r="H45" s="99">
        <f>$H$1</f>
        <v>30698</v>
      </c>
      <c r="I45" s="98">
        <f t="shared" si="2"/>
        <v>1.0215421200078181</v>
      </c>
      <c r="J45" s="98"/>
      <c r="K45" s="99"/>
      <c r="L45" s="99"/>
      <c r="M45" s="101"/>
      <c r="N45" s="103"/>
      <c r="O45" s="99"/>
      <c r="P45" s="100"/>
      <c r="Q45" s="103"/>
      <c r="R45" s="99"/>
      <c r="S45" s="104"/>
    </row>
    <row r="46" spans="1:20" ht="45" x14ac:dyDescent="0.25">
      <c r="A46" s="200"/>
      <c r="B46" s="203"/>
      <c r="C46" s="197"/>
      <c r="D46" s="213"/>
      <c r="E46" s="44" t="s">
        <v>87</v>
      </c>
      <c r="F46" s="44" t="s">
        <v>88</v>
      </c>
      <c r="G46" s="120"/>
      <c r="H46" s="118"/>
      <c r="I46" s="106"/>
      <c r="J46" s="118"/>
      <c r="K46" s="118"/>
      <c r="L46" s="106"/>
      <c r="M46" s="106"/>
      <c r="N46" s="105"/>
      <c r="O46" s="99"/>
      <c r="P46" s="100"/>
      <c r="Q46" s="109"/>
      <c r="R46" s="99"/>
      <c r="S46" s="104"/>
    </row>
    <row r="47" spans="1:20" ht="43.5" customHeight="1" x14ac:dyDescent="0.25">
      <c r="A47" s="200"/>
      <c r="B47" s="203"/>
      <c r="C47" s="64">
        <v>4</v>
      </c>
      <c r="D47" s="44" t="s">
        <v>37</v>
      </c>
      <c r="E47" s="44" t="s">
        <v>58</v>
      </c>
      <c r="F47" s="44" t="s">
        <v>57</v>
      </c>
      <c r="G47" s="105"/>
      <c r="H47" s="99"/>
      <c r="I47" s="98"/>
      <c r="J47" s="105"/>
      <c r="K47" s="99"/>
      <c r="L47" s="124"/>
      <c r="M47" s="101"/>
      <c r="N47" s="103"/>
      <c r="O47" s="99"/>
      <c r="P47" s="100"/>
      <c r="Q47" s="103"/>
      <c r="R47" s="99"/>
      <c r="S47" s="104"/>
    </row>
    <row r="48" spans="1:20" ht="45" customHeight="1" x14ac:dyDescent="0.25">
      <c r="A48" s="200"/>
      <c r="B48" s="203"/>
      <c r="C48" s="64">
        <v>5</v>
      </c>
      <c r="D48" s="65" t="s">
        <v>250</v>
      </c>
      <c r="E48" s="44" t="s">
        <v>58</v>
      </c>
      <c r="F48" s="44" t="s">
        <v>57</v>
      </c>
      <c r="G48" s="105">
        <v>16000</v>
      </c>
      <c r="H48" s="99">
        <f>$H$1</f>
        <v>30698</v>
      </c>
      <c r="I48" s="98">
        <f t="shared" si="2"/>
        <v>0.52120659326340479</v>
      </c>
      <c r="J48" s="105"/>
      <c r="K48" s="99"/>
      <c r="L48" s="124"/>
      <c r="M48" s="101"/>
      <c r="N48" s="103"/>
      <c r="O48" s="99"/>
      <c r="P48" s="100"/>
      <c r="Q48" s="103"/>
      <c r="R48" s="99"/>
      <c r="S48" s="104"/>
    </row>
    <row r="49" spans="1:19" ht="61.5" customHeight="1" thickBot="1" x14ac:dyDescent="0.3">
      <c r="A49" s="201"/>
      <c r="B49" s="204"/>
      <c r="C49" s="78">
        <v>8</v>
      </c>
      <c r="D49" s="46" t="s">
        <v>39</v>
      </c>
      <c r="E49" s="46" t="s">
        <v>58</v>
      </c>
      <c r="F49" s="46" t="s">
        <v>57</v>
      </c>
      <c r="G49" s="110">
        <v>0</v>
      </c>
      <c r="H49" s="111">
        <f>$H$1</f>
        <v>30698</v>
      </c>
      <c r="I49" s="112">
        <f t="shared" si="2"/>
        <v>0</v>
      </c>
      <c r="J49" s="110"/>
      <c r="K49" s="111"/>
      <c r="L49" s="130"/>
      <c r="M49" s="113"/>
      <c r="N49" s="116"/>
      <c r="O49" s="111"/>
      <c r="P49" s="115"/>
      <c r="Q49" s="116"/>
      <c r="R49" s="111"/>
      <c r="S49" s="117"/>
    </row>
    <row r="50" spans="1:19" ht="30" x14ac:dyDescent="0.25">
      <c r="A50" s="199">
        <v>10</v>
      </c>
      <c r="B50" s="202" t="s">
        <v>7</v>
      </c>
      <c r="C50" s="77">
        <v>2</v>
      </c>
      <c r="D50" s="45" t="s">
        <v>40</v>
      </c>
      <c r="E50" s="55" t="s">
        <v>58</v>
      </c>
      <c r="F50" s="55" t="s">
        <v>57</v>
      </c>
      <c r="G50" s="128">
        <v>188000</v>
      </c>
      <c r="H50" s="92">
        <f>$H$1</f>
        <v>30698</v>
      </c>
      <c r="I50" s="91">
        <f t="shared" si="2"/>
        <v>6.1241774708450061</v>
      </c>
      <c r="J50" s="128"/>
      <c r="K50" s="92"/>
      <c r="L50" s="129"/>
      <c r="M50" s="94"/>
      <c r="N50" s="132"/>
      <c r="O50" s="92"/>
      <c r="P50" s="93"/>
      <c r="Q50" s="132"/>
      <c r="R50" s="92"/>
      <c r="S50" s="97"/>
    </row>
    <row r="51" spans="1:19" ht="30" x14ac:dyDescent="0.25">
      <c r="A51" s="200"/>
      <c r="B51" s="203"/>
      <c r="C51" s="197">
        <v>4</v>
      </c>
      <c r="D51" s="207" t="s">
        <v>255</v>
      </c>
      <c r="E51" s="44" t="s">
        <v>58</v>
      </c>
      <c r="F51" s="44" t="s">
        <v>57</v>
      </c>
      <c r="G51" s="105"/>
      <c r="H51" s="99">
        <f>$H$1</f>
        <v>30698</v>
      </c>
      <c r="I51" s="98">
        <f t="shared" si="2"/>
        <v>0</v>
      </c>
      <c r="J51" s="105"/>
      <c r="K51" s="99"/>
      <c r="L51" s="124"/>
      <c r="M51" s="101"/>
      <c r="N51" s="103"/>
      <c r="O51" s="99"/>
      <c r="P51" s="100"/>
      <c r="Q51" s="103"/>
      <c r="R51" s="99"/>
      <c r="S51" s="104"/>
    </row>
    <row r="52" spans="1:19" x14ac:dyDescent="0.25">
      <c r="A52" s="200"/>
      <c r="B52" s="203"/>
      <c r="C52" s="197"/>
      <c r="D52" s="207"/>
      <c r="E52" s="44"/>
      <c r="F52" s="44"/>
      <c r="G52" s="105"/>
      <c r="H52" s="99"/>
      <c r="I52" s="98"/>
      <c r="J52" s="105"/>
      <c r="K52" s="118"/>
      <c r="L52" s="124"/>
      <c r="M52" s="101"/>
      <c r="N52" s="109"/>
      <c r="O52" s="99"/>
      <c r="P52" s="100"/>
      <c r="Q52" s="109"/>
      <c r="R52" s="99"/>
      <c r="S52" s="104"/>
    </row>
    <row r="53" spans="1:19" ht="15.75" thickBot="1" x14ac:dyDescent="0.3">
      <c r="A53" s="201"/>
      <c r="B53" s="204"/>
      <c r="C53" s="198"/>
      <c r="D53" s="208"/>
      <c r="E53" s="46"/>
      <c r="F53" s="46"/>
      <c r="G53" s="110"/>
      <c r="H53" s="111"/>
      <c r="I53" s="159"/>
      <c r="J53" s="110"/>
      <c r="K53" s="112"/>
      <c r="L53" s="130"/>
      <c r="M53" s="113"/>
      <c r="N53" s="116"/>
      <c r="O53" s="111"/>
      <c r="P53" s="115"/>
      <c r="Q53" s="116"/>
      <c r="R53" s="111"/>
      <c r="S53" s="117"/>
    </row>
    <row r="54" spans="1:19" ht="39.75" customHeight="1" thickBot="1" x14ac:dyDescent="0.3">
      <c r="A54" s="79">
        <v>11</v>
      </c>
      <c r="B54" s="68" t="s">
        <v>259</v>
      </c>
      <c r="C54" s="67">
        <v>1</v>
      </c>
      <c r="D54" s="68" t="s">
        <v>252</v>
      </c>
      <c r="E54" s="54" t="s">
        <v>58</v>
      </c>
      <c r="F54" s="54" t="s">
        <v>57</v>
      </c>
      <c r="G54" s="138">
        <v>2000</v>
      </c>
      <c r="H54" s="139">
        <f>$H$1</f>
        <v>30698</v>
      </c>
      <c r="I54" s="183">
        <f t="shared" si="2"/>
        <v>6.5150824157925599E-2</v>
      </c>
      <c r="J54" s="138"/>
      <c r="K54" s="139"/>
      <c r="L54" s="140"/>
      <c r="M54" s="141"/>
      <c r="N54" s="142"/>
      <c r="O54" s="139"/>
      <c r="P54" s="143"/>
      <c r="Q54" s="142"/>
      <c r="R54" s="139"/>
      <c r="S54" s="144"/>
    </row>
    <row r="55" spans="1:19" ht="30" x14ac:dyDescent="0.25">
      <c r="A55" s="209">
        <v>12</v>
      </c>
      <c r="B55" s="210" t="s">
        <v>8</v>
      </c>
      <c r="C55" s="211">
        <v>1</v>
      </c>
      <c r="D55" s="212" t="s">
        <v>41</v>
      </c>
      <c r="E55" s="69" t="s">
        <v>58</v>
      </c>
      <c r="F55" s="69" t="s">
        <v>57</v>
      </c>
      <c r="G55" s="145">
        <v>838200</v>
      </c>
      <c r="H55" s="146">
        <v>42260</v>
      </c>
      <c r="I55" s="184">
        <f t="shared" si="2"/>
        <v>19.834358731661144</v>
      </c>
      <c r="J55" s="145"/>
      <c r="K55" s="146"/>
      <c r="L55" s="147"/>
      <c r="M55" s="148"/>
      <c r="N55" s="145"/>
      <c r="O55" s="146"/>
      <c r="P55" s="147"/>
      <c r="Q55" s="145"/>
      <c r="R55" s="146"/>
      <c r="S55" s="149"/>
    </row>
    <row r="56" spans="1:19" ht="30" x14ac:dyDescent="0.25">
      <c r="A56" s="200"/>
      <c r="B56" s="203"/>
      <c r="C56" s="197"/>
      <c r="D56" s="207"/>
      <c r="E56" s="44" t="s">
        <v>77</v>
      </c>
      <c r="F56" s="44" t="s">
        <v>254</v>
      </c>
      <c r="G56" s="109"/>
      <c r="H56" s="99"/>
      <c r="I56" s="98"/>
      <c r="J56" s="109"/>
      <c r="K56" s="118"/>
      <c r="L56" s="100"/>
      <c r="M56" s="101"/>
      <c r="N56" s="109"/>
      <c r="O56" s="99"/>
      <c r="P56" s="100"/>
      <c r="Q56" s="109"/>
      <c r="R56" s="99"/>
      <c r="S56" s="104"/>
    </row>
    <row r="57" spans="1:19" ht="30" x14ac:dyDescent="0.25">
      <c r="A57" s="200"/>
      <c r="B57" s="203"/>
      <c r="C57" s="197"/>
      <c r="D57" s="207"/>
      <c r="E57" s="44" t="s">
        <v>89</v>
      </c>
      <c r="F57" s="44" t="s">
        <v>90</v>
      </c>
      <c r="G57" s="109">
        <v>838200</v>
      </c>
      <c r="H57" s="99">
        <v>401</v>
      </c>
      <c r="I57" s="98">
        <f t="shared" si="2"/>
        <v>2090.2743142144636</v>
      </c>
      <c r="J57" s="109"/>
      <c r="K57" s="118"/>
      <c r="L57" s="100"/>
      <c r="M57" s="101"/>
      <c r="N57" s="109"/>
      <c r="O57" s="99"/>
      <c r="P57" s="100"/>
      <c r="Q57" s="109"/>
      <c r="R57" s="99"/>
      <c r="S57" s="104"/>
    </row>
    <row r="58" spans="1:19" ht="32.25" customHeight="1" x14ac:dyDescent="0.25">
      <c r="A58" s="200"/>
      <c r="B58" s="203"/>
      <c r="C58" s="197">
        <v>2</v>
      </c>
      <c r="D58" s="213" t="s">
        <v>42</v>
      </c>
      <c r="E58" s="44" t="s">
        <v>58</v>
      </c>
      <c r="F58" s="44" t="s">
        <v>57</v>
      </c>
      <c r="G58" s="109">
        <v>1820740.76</v>
      </c>
      <c r="H58" s="99">
        <v>42260</v>
      </c>
      <c r="I58" s="98">
        <f t="shared" si="2"/>
        <v>43.084258400378609</v>
      </c>
      <c r="J58" s="109"/>
      <c r="K58" s="99"/>
      <c r="L58" s="100"/>
      <c r="M58" s="101"/>
      <c r="N58" s="109"/>
      <c r="O58" s="99"/>
      <c r="P58" s="100"/>
      <c r="Q58" s="109"/>
      <c r="R58" s="99"/>
      <c r="S58" s="104"/>
    </row>
    <row r="59" spans="1:19" ht="48" customHeight="1" x14ac:dyDescent="0.25">
      <c r="A59" s="200"/>
      <c r="B59" s="203"/>
      <c r="C59" s="197"/>
      <c r="D59" s="213"/>
      <c r="E59" s="44" t="s">
        <v>91</v>
      </c>
      <c r="F59" s="44" t="s">
        <v>93</v>
      </c>
      <c r="G59" s="109">
        <v>1820740.76</v>
      </c>
      <c r="H59" s="99">
        <v>261</v>
      </c>
      <c r="I59" s="98">
        <f t="shared" si="2"/>
        <v>6976.0182375478926</v>
      </c>
      <c r="J59" s="109"/>
      <c r="K59" s="118"/>
      <c r="L59" s="100"/>
      <c r="M59" s="101"/>
      <c r="N59" s="109"/>
      <c r="O59" s="99"/>
      <c r="P59" s="100"/>
      <c r="Q59" s="109"/>
      <c r="R59" s="99"/>
      <c r="S59" s="104"/>
    </row>
    <row r="60" spans="1:19" ht="33.75" customHeight="1" x14ac:dyDescent="0.25">
      <c r="A60" s="200"/>
      <c r="B60" s="203"/>
      <c r="C60" s="197">
        <v>3</v>
      </c>
      <c r="D60" s="213" t="s">
        <v>43</v>
      </c>
      <c r="E60" s="44" t="s">
        <v>58</v>
      </c>
      <c r="F60" s="44" t="s">
        <v>57</v>
      </c>
      <c r="G60" s="103">
        <v>1751500</v>
      </c>
      <c r="H60" s="99">
        <v>42260</v>
      </c>
      <c r="I60" s="98">
        <f t="shared" si="2"/>
        <v>41.445811642214863</v>
      </c>
      <c r="J60" s="103"/>
      <c r="K60" s="99"/>
      <c r="L60" s="100"/>
      <c r="M60" s="101"/>
      <c r="N60" s="103"/>
      <c r="O60" s="99"/>
      <c r="P60" s="100"/>
      <c r="Q60" s="103"/>
      <c r="R60" s="99"/>
      <c r="S60" s="104"/>
    </row>
    <row r="61" spans="1:19" ht="29.25" customHeight="1" x14ac:dyDescent="0.25">
      <c r="A61" s="200"/>
      <c r="B61" s="203"/>
      <c r="C61" s="197"/>
      <c r="D61" s="213"/>
      <c r="E61" s="44" t="s">
        <v>92</v>
      </c>
      <c r="F61" s="44" t="s">
        <v>94</v>
      </c>
      <c r="G61" s="109">
        <v>1751500</v>
      </c>
      <c r="H61" s="99">
        <v>1101</v>
      </c>
      <c r="I61" s="98">
        <f t="shared" si="2"/>
        <v>1590.8265213442326</v>
      </c>
      <c r="J61" s="109"/>
      <c r="K61" s="118"/>
      <c r="L61" s="100"/>
      <c r="M61" s="101"/>
      <c r="N61" s="103"/>
      <c r="O61" s="99"/>
      <c r="P61" s="100"/>
      <c r="Q61" s="109"/>
      <c r="R61" s="99"/>
      <c r="S61" s="104"/>
    </row>
    <row r="62" spans="1:19" ht="27" customHeight="1" x14ac:dyDescent="0.25">
      <c r="A62" s="200"/>
      <c r="B62" s="203"/>
      <c r="C62" s="197">
        <v>5</v>
      </c>
      <c r="D62" s="214" t="s">
        <v>251</v>
      </c>
      <c r="E62" s="44" t="s">
        <v>58</v>
      </c>
      <c r="F62" s="44" t="s">
        <v>57</v>
      </c>
      <c r="G62" s="103">
        <v>55000</v>
      </c>
      <c r="H62" s="99">
        <v>42260</v>
      </c>
      <c r="I62" s="98">
        <f t="shared" si="2"/>
        <v>1.3014671083767155</v>
      </c>
      <c r="J62" s="103"/>
      <c r="K62" s="99"/>
      <c r="L62" s="100"/>
      <c r="M62" s="101"/>
      <c r="N62" s="103"/>
      <c r="O62" s="99"/>
      <c r="P62" s="100"/>
      <c r="Q62" s="103"/>
      <c r="R62" s="99"/>
      <c r="S62" s="104"/>
    </row>
    <row r="63" spans="1:19" ht="30" x14ac:dyDescent="0.25">
      <c r="A63" s="200"/>
      <c r="B63" s="203"/>
      <c r="C63" s="197"/>
      <c r="D63" s="214"/>
      <c r="E63" s="44" t="s">
        <v>103</v>
      </c>
      <c r="F63" s="44" t="s">
        <v>104</v>
      </c>
      <c r="G63" s="103"/>
      <c r="H63" s="99"/>
      <c r="I63" s="98"/>
      <c r="J63" s="103"/>
      <c r="K63" s="98"/>
      <c r="L63" s="100"/>
      <c r="M63" s="101"/>
      <c r="N63" s="109"/>
      <c r="O63" s="99"/>
      <c r="P63" s="100"/>
      <c r="Q63" s="103"/>
      <c r="R63" s="99"/>
      <c r="S63" s="104"/>
    </row>
    <row r="64" spans="1:19" ht="47.25" customHeight="1" x14ac:dyDescent="0.25">
      <c r="A64" s="200"/>
      <c r="B64" s="203"/>
      <c r="C64" s="64">
        <v>7</v>
      </c>
      <c r="D64" s="44" t="s">
        <v>46</v>
      </c>
      <c r="E64" s="44" t="s">
        <v>58</v>
      </c>
      <c r="F64" s="44" t="s">
        <v>57</v>
      </c>
      <c r="G64" s="103">
        <v>728372.59</v>
      </c>
      <c r="H64" s="99">
        <v>42260</v>
      </c>
      <c r="I64" s="98">
        <f t="shared" si="2"/>
        <v>17.235508518693798</v>
      </c>
      <c r="J64" s="103"/>
      <c r="K64" s="99"/>
      <c r="L64" s="100"/>
      <c r="M64" s="101"/>
      <c r="N64" s="103"/>
      <c r="O64" s="99"/>
      <c r="P64" s="100"/>
      <c r="Q64" s="103"/>
      <c r="R64" s="99"/>
      <c r="S64" s="104"/>
    </row>
    <row r="65" spans="1:19" ht="27.6" customHeight="1" x14ac:dyDescent="0.25">
      <c r="A65" s="200"/>
      <c r="B65" s="203"/>
      <c r="C65" s="197">
        <v>9</v>
      </c>
      <c r="D65" s="207" t="s">
        <v>48</v>
      </c>
      <c r="E65" s="44" t="s">
        <v>58</v>
      </c>
      <c r="F65" s="44" t="s">
        <v>57</v>
      </c>
      <c r="G65" s="103">
        <v>1000</v>
      </c>
      <c r="H65" s="99">
        <f>$H$1</f>
        <v>30698</v>
      </c>
      <c r="I65" s="98">
        <f t="shared" si="2"/>
        <v>3.25754120789628E-2</v>
      </c>
      <c r="J65" s="103"/>
      <c r="K65" s="99"/>
      <c r="L65" s="100"/>
      <c r="M65" s="101"/>
      <c r="N65" s="103"/>
      <c r="O65" s="99"/>
      <c r="P65" s="100"/>
      <c r="Q65" s="103"/>
      <c r="R65" s="99"/>
      <c r="S65" s="104"/>
    </row>
    <row r="66" spans="1:19" ht="45.75" thickBot="1" x14ac:dyDescent="0.3">
      <c r="A66" s="201"/>
      <c r="B66" s="204"/>
      <c r="C66" s="198"/>
      <c r="D66" s="208"/>
      <c r="E66" s="46" t="s">
        <v>95</v>
      </c>
      <c r="F66" s="46" t="s">
        <v>96</v>
      </c>
      <c r="G66" s="116"/>
      <c r="H66" s="115"/>
      <c r="I66" s="150"/>
      <c r="J66" s="115"/>
      <c r="K66" s="115"/>
      <c r="L66" s="150"/>
      <c r="M66" s="151"/>
      <c r="N66" s="116"/>
      <c r="O66" s="115"/>
      <c r="P66" s="152"/>
      <c r="Q66" s="116"/>
      <c r="R66" s="111"/>
      <c r="S66" s="117"/>
    </row>
    <row r="67" spans="1:19" ht="47.45" customHeight="1" thickBot="1" x14ac:dyDescent="0.3">
      <c r="A67" s="47">
        <v>13</v>
      </c>
      <c r="B67" s="58" t="s">
        <v>237</v>
      </c>
      <c r="C67" s="48">
        <v>7</v>
      </c>
      <c r="D67" s="49" t="s">
        <v>238</v>
      </c>
      <c r="E67" s="49" t="s">
        <v>58</v>
      </c>
      <c r="F67" s="49" t="s">
        <v>57</v>
      </c>
      <c r="G67" s="156"/>
      <c r="H67" s="154"/>
      <c r="I67" s="153"/>
      <c r="J67" s="153"/>
      <c r="K67" s="154"/>
      <c r="L67" s="153"/>
      <c r="M67" s="155"/>
      <c r="N67" s="156"/>
      <c r="O67" s="154"/>
      <c r="P67" s="153"/>
      <c r="Q67" s="156"/>
      <c r="R67" s="154"/>
      <c r="S67" s="157"/>
    </row>
    <row r="68" spans="1:19" ht="32.25" customHeight="1" x14ac:dyDescent="0.25">
      <c r="A68" s="199">
        <v>14</v>
      </c>
      <c r="B68" s="202" t="s">
        <v>9</v>
      </c>
      <c r="C68" s="77">
        <v>2</v>
      </c>
      <c r="D68" s="45" t="s">
        <v>49</v>
      </c>
      <c r="E68" s="55" t="s">
        <v>58</v>
      </c>
      <c r="F68" s="55" t="s">
        <v>57</v>
      </c>
      <c r="G68" s="96"/>
      <c r="H68" s="92"/>
      <c r="I68" s="91"/>
      <c r="J68" s="96"/>
      <c r="K68" s="92"/>
      <c r="L68" s="91"/>
      <c r="M68" s="94"/>
      <c r="N68" s="128"/>
      <c r="O68" s="92"/>
      <c r="P68" s="93"/>
      <c r="Q68" s="96"/>
      <c r="R68" s="92"/>
      <c r="S68" s="97"/>
    </row>
    <row r="69" spans="1:19" ht="30" x14ac:dyDescent="0.25">
      <c r="A69" s="200"/>
      <c r="B69" s="203"/>
      <c r="C69" s="197">
        <v>4</v>
      </c>
      <c r="D69" s="205" t="s">
        <v>50</v>
      </c>
      <c r="E69" s="44" t="s">
        <v>58</v>
      </c>
      <c r="F69" s="44" t="s">
        <v>57</v>
      </c>
      <c r="G69" s="103"/>
      <c r="H69" s="99"/>
      <c r="I69" s="98"/>
      <c r="J69" s="103"/>
      <c r="K69" s="99"/>
      <c r="L69" s="98"/>
      <c r="M69" s="101"/>
      <c r="N69" s="105"/>
      <c r="O69" s="99"/>
      <c r="P69" s="100"/>
      <c r="Q69" s="109"/>
      <c r="R69" s="99"/>
      <c r="S69" s="104"/>
    </row>
    <row r="70" spans="1:19" ht="30.75" thickBot="1" x14ac:dyDescent="0.3">
      <c r="A70" s="201"/>
      <c r="B70" s="204"/>
      <c r="C70" s="198"/>
      <c r="D70" s="206"/>
      <c r="E70" s="46" t="s">
        <v>97</v>
      </c>
      <c r="F70" s="46" t="s">
        <v>98</v>
      </c>
      <c r="G70" s="133"/>
      <c r="H70" s="115"/>
      <c r="I70" s="115"/>
      <c r="J70" s="133"/>
      <c r="K70" s="115"/>
      <c r="L70" s="115"/>
      <c r="M70" s="113"/>
      <c r="N70" s="158"/>
      <c r="O70" s="111"/>
      <c r="P70" s="115"/>
      <c r="Q70" s="116"/>
      <c r="R70" s="111"/>
      <c r="S70" s="117"/>
    </row>
    <row r="71" spans="1:19" ht="33.75" customHeight="1" x14ac:dyDescent="0.25">
      <c r="A71" s="199">
        <v>15</v>
      </c>
      <c r="B71" s="202" t="s">
        <v>10</v>
      </c>
      <c r="C71" s="77">
        <v>1</v>
      </c>
      <c r="D71" s="55" t="s">
        <v>51</v>
      </c>
      <c r="E71" s="55" t="s">
        <v>58</v>
      </c>
      <c r="F71" s="55" t="s">
        <v>57</v>
      </c>
      <c r="G71" s="96"/>
      <c r="H71" s="92"/>
      <c r="I71" s="91"/>
      <c r="J71" s="96"/>
      <c r="K71" s="92"/>
      <c r="L71" s="91"/>
      <c r="M71" s="94"/>
      <c r="N71" s="128"/>
      <c r="O71" s="92"/>
      <c r="P71" s="93"/>
      <c r="Q71" s="96"/>
      <c r="R71" s="92"/>
      <c r="S71" s="97"/>
    </row>
    <row r="72" spans="1:19" ht="60" customHeight="1" thickBot="1" x14ac:dyDescent="0.3">
      <c r="A72" s="201"/>
      <c r="B72" s="204"/>
      <c r="C72" s="78">
        <v>3</v>
      </c>
      <c r="D72" s="46" t="s">
        <v>239</v>
      </c>
      <c r="E72" s="46" t="s">
        <v>58</v>
      </c>
      <c r="F72" s="46" t="s">
        <v>57</v>
      </c>
      <c r="G72" s="133"/>
      <c r="H72" s="111"/>
      <c r="I72" s="159"/>
      <c r="J72" s="133"/>
      <c r="K72" s="111"/>
      <c r="L72" s="159"/>
      <c r="M72" s="113"/>
      <c r="N72" s="110"/>
      <c r="O72" s="111"/>
      <c r="P72" s="115"/>
      <c r="Q72" s="133"/>
      <c r="R72" s="111"/>
      <c r="S72" s="117"/>
    </row>
    <row r="73" spans="1:19" ht="77.25" customHeight="1" thickBot="1" x14ac:dyDescent="0.3">
      <c r="A73" s="59">
        <v>16</v>
      </c>
      <c r="B73" s="60" t="s">
        <v>11</v>
      </c>
      <c r="C73" s="48">
        <v>1</v>
      </c>
      <c r="D73" s="49" t="s">
        <v>52</v>
      </c>
      <c r="E73" s="49" t="s">
        <v>58</v>
      </c>
      <c r="F73" s="49" t="s">
        <v>57</v>
      </c>
      <c r="G73" s="161">
        <v>103100</v>
      </c>
      <c r="H73" s="154">
        <f>$H$1</f>
        <v>30698</v>
      </c>
      <c r="I73" s="185">
        <f t="shared" si="2"/>
        <v>3.3585249853410644</v>
      </c>
      <c r="J73" s="160"/>
      <c r="K73" s="154"/>
      <c r="L73" s="153"/>
      <c r="M73" s="155"/>
      <c r="N73" s="156"/>
      <c r="O73" s="154"/>
      <c r="P73" s="153"/>
      <c r="Q73" s="161"/>
      <c r="R73" s="154"/>
      <c r="S73" s="157"/>
    </row>
    <row r="74" spans="1:19" ht="72.75" customHeight="1" thickBot="1" x14ac:dyDescent="0.3">
      <c r="A74" s="47">
        <v>17</v>
      </c>
      <c r="B74" s="49" t="s">
        <v>260</v>
      </c>
      <c r="C74" s="177">
        <v>1</v>
      </c>
      <c r="D74" s="176" t="s">
        <v>261</v>
      </c>
      <c r="E74" s="176" t="s">
        <v>58</v>
      </c>
      <c r="F74" s="49" t="s">
        <v>57</v>
      </c>
      <c r="G74" s="133"/>
      <c r="H74" s="154">
        <f>$H$1</f>
        <v>30698</v>
      </c>
      <c r="I74" s="185">
        <f t="shared" si="2"/>
        <v>0</v>
      </c>
      <c r="J74"/>
      <c r="K74"/>
      <c r="L74"/>
      <c r="M74"/>
      <c r="N74"/>
      <c r="O74"/>
      <c r="P74"/>
      <c r="Q74"/>
      <c r="R74"/>
      <c r="S74"/>
    </row>
    <row r="75" spans="1:19" ht="69.75" customHeight="1" thickBot="1" x14ac:dyDescent="0.3">
      <c r="A75" s="61">
        <v>19</v>
      </c>
      <c r="B75" s="58" t="s">
        <v>12</v>
      </c>
      <c r="C75" s="48">
        <v>1</v>
      </c>
      <c r="D75" s="49" t="s">
        <v>53</v>
      </c>
      <c r="E75" s="49" t="s">
        <v>58</v>
      </c>
      <c r="F75" s="49" t="s">
        <v>57</v>
      </c>
      <c r="G75" s="161"/>
      <c r="H75" s="154"/>
      <c r="I75" s="185"/>
      <c r="J75" s="160"/>
      <c r="K75" s="154"/>
      <c r="L75" s="153"/>
      <c r="M75" s="155"/>
      <c r="N75" s="156"/>
      <c r="O75" s="154"/>
      <c r="P75" s="153"/>
      <c r="Q75" s="161"/>
      <c r="R75" s="154"/>
      <c r="S75" s="157"/>
    </row>
    <row r="76" spans="1:19" ht="86.25" customHeight="1" thickBot="1" x14ac:dyDescent="0.3">
      <c r="A76" s="59">
        <v>20</v>
      </c>
      <c r="B76" s="60" t="s">
        <v>240</v>
      </c>
      <c r="C76" s="48" t="s">
        <v>248</v>
      </c>
      <c r="D76" s="49" t="s">
        <v>249</v>
      </c>
      <c r="E76" s="49" t="s">
        <v>58</v>
      </c>
      <c r="F76" s="49" t="s">
        <v>57</v>
      </c>
      <c r="G76" s="164">
        <v>35020.6</v>
      </c>
      <c r="H76" s="154">
        <f>$H$1</f>
        <v>30698</v>
      </c>
      <c r="I76" s="186">
        <f>G76/H76</f>
        <v>1.1408104762525246</v>
      </c>
      <c r="J76" s="162"/>
      <c r="K76" s="154"/>
      <c r="L76" s="163"/>
      <c r="M76" s="155"/>
      <c r="N76" s="164"/>
      <c r="O76" s="154"/>
      <c r="P76" s="153"/>
      <c r="Q76" s="164"/>
      <c r="R76" s="154"/>
      <c r="S76" s="157"/>
    </row>
    <row r="77" spans="1:19" ht="45" x14ac:dyDescent="0.25">
      <c r="A77" s="193">
        <v>50</v>
      </c>
      <c r="B77" s="195" t="s">
        <v>241</v>
      </c>
      <c r="C77" s="77">
        <v>1</v>
      </c>
      <c r="D77" s="55" t="s">
        <v>242</v>
      </c>
      <c r="E77" s="55" t="s">
        <v>58</v>
      </c>
      <c r="F77" s="55" t="s">
        <v>57</v>
      </c>
      <c r="G77" s="166">
        <v>11824.61</v>
      </c>
      <c r="H77" s="92">
        <f>$H$1</f>
        <v>30698</v>
      </c>
      <c r="I77" s="187">
        <f>G77/H77</f>
        <v>0.38519154342302431</v>
      </c>
      <c r="J77" s="165"/>
      <c r="K77" s="92"/>
      <c r="L77" s="93"/>
      <c r="M77" s="94"/>
      <c r="N77" s="132"/>
      <c r="O77" s="92"/>
      <c r="P77" s="93"/>
      <c r="Q77" s="166"/>
      <c r="R77" s="92"/>
      <c r="S77" s="97"/>
    </row>
    <row r="78" spans="1:19" ht="45.75" thickBot="1" x14ac:dyDescent="0.3">
      <c r="A78" s="194"/>
      <c r="B78" s="196"/>
      <c r="C78" s="67">
        <v>2</v>
      </c>
      <c r="D78" s="54" t="s">
        <v>243</v>
      </c>
      <c r="E78" s="54" t="s">
        <v>58</v>
      </c>
      <c r="F78" s="54" t="s">
        <v>57</v>
      </c>
      <c r="G78" s="188">
        <v>111800.58</v>
      </c>
      <c r="H78" s="139">
        <f>$H$1</f>
        <v>30698</v>
      </c>
      <c r="I78" s="189">
        <f>G78/H78</f>
        <v>3.641949964167047</v>
      </c>
      <c r="J78" s="167"/>
      <c r="K78" s="111"/>
      <c r="L78" s="168"/>
      <c r="M78" s="141"/>
      <c r="N78" s="169"/>
      <c r="O78" s="111"/>
      <c r="P78" s="170"/>
      <c r="Q78" s="171"/>
      <c r="R78" s="139"/>
      <c r="S78" s="144"/>
    </row>
    <row r="79" spans="1:19" ht="66" customHeight="1" thickBot="1" x14ac:dyDescent="0.3">
      <c r="A79" s="47">
        <v>60</v>
      </c>
      <c r="B79" s="49" t="s">
        <v>264</v>
      </c>
      <c r="C79" s="48">
        <v>1</v>
      </c>
      <c r="D79" s="49" t="s">
        <v>265</v>
      </c>
      <c r="E79" s="49" t="s">
        <v>58</v>
      </c>
      <c r="F79" s="49" t="s">
        <v>57</v>
      </c>
      <c r="G79" s="190">
        <v>1456997.4</v>
      </c>
      <c r="H79" s="139">
        <f>$H$1</f>
        <v>30698</v>
      </c>
      <c r="I79" s="191">
        <f t="shared" ref="I79" si="3">G79/H79</f>
        <v>47.462290702977391</v>
      </c>
    </row>
    <row r="80" spans="1:19" ht="52.5" customHeight="1" thickBot="1" x14ac:dyDescent="0.3">
      <c r="A80" s="59">
        <v>99</v>
      </c>
      <c r="B80" s="60" t="s">
        <v>262</v>
      </c>
      <c r="C80" s="48">
        <v>1</v>
      </c>
      <c r="D80" s="49" t="s">
        <v>263</v>
      </c>
      <c r="E80" s="49" t="s">
        <v>58</v>
      </c>
      <c r="F80" s="49" t="s">
        <v>57</v>
      </c>
      <c r="G80" s="164">
        <v>1327750</v>
      </c>
      <c r="H80" s="154">
        <f>$H$1</f>
        <v>30698</v>
      </c>
      <c r="I80" s="186">
        <f>G80/H80</f>
        <v>43.252003387842855</v>
      </c>
      <c r="J80" s="162"/>
      <c r="K80" s="154"/>
      <c r="L80" s="163"/>
      <c r="M80" s="155"/>
      <c r="N80" s="164"/>
      <c r="O80" s="154"/>
      <c r="P80" s="153"/>
      <c r="Q80" s="164"/>
      <c r="R80" s="154"/>
      <c r="S80" s="157"/>
    </row>
    <row r="81" spans="6:19" x14ac:dyDescent="0.25">
      <c r="F81" s="178" t="s">
        <v>244</v>
      </c>
      <c r="G81" s="179">
        <v>9322070.0099999998</v>
      </c>
      <c r="H81" s="53"/>
      <c r="I81" s="53"/>
      <c r="J81" s="172"/>
      <c r="K81" s="172"/>
      <c r="L81" s="172"/>
      <c r="M81" s="172"/>
      <c r="N81" s="172"/>
      <c r="O81" s="173"/>
      <c r="P81" s="173"/>
      <c r="Q81" s="172"/>
      <c r="R81" s="173"/>
      <c r="S81" s="173"/>
    </row>
    <row r="82" spans="6:19" x14ac:dyDescent="0.25">
      <c r="N82" s="174"/>
      <c r="O82" s="174"/>
      <c r="P82" s="174"/>
      <c r="Q82" s="174"/>
    </row>
  </sheetData>
  <mergeCells count="67">
    <mergeCell ref="A2:B2"/>
    <mergeCell ref="A3:A18"/>
    <mergeCell ref="B3:B18"/>
    <mergeCell ref="C6:C7"/>
    <mergeCell ref="D6:D7"/>
    <mergeCell ref="C8:C9"/>
    <mergeCell ref="D8:D9"/>
    <mergeCell ref="C11:C12"/>
    <mergeCell ref="D11:D12"/>
    <mergeCell ref="C13:C14"/>
    <mergeCell ref="D13:D14"/>
    <mergeCell ref="C17:C18"/>
    <mergeCell ref="D17:D18"/>
    <mergeCell ref="A19:A23"/>
    <mergeCell ref="B19:B23"/>
    <mergeCell ref="C19:C21"/>
    <mergeCell ref="D19:D21"/>
    <mergeCell ref="C22:C23"/>
    <mergeCell ref="D22:D23"/>
    <mergeCell ref="A24:A31"/>
    <mergeCell ref="B24:B31"/>
    <mergeCell ref="C24:C25"/>
    <mergeCell ref="D24:D25"/>
    <mergeCell ref="C26:C27"/>
    <mergeCell ref="D26:D27"/>
    <mergeCell ref="C29:C31"/>
    <mergeCell ref="D29:D31"/>
    <mergeCell ref="A32:A33"/>
    <mergeCell ref="B32:B33"/>
    <mergeCell ref="A34:A35"/>
    <mergeCell ref="B34:B35"/>
    <mergeCell ref="A37:A41"/>
    <mergeCell ref="B37:B41"/>
    <mergeCell ref="A42:A49"/>
    <mergeCell ref="B42:B49"/>
    <mergeCell ref="C43:C44"/>
    <mergeCell ref="D43:D44"/>
    <mergeCell ref="C45:C46"/>
    <mergeCell ref="D45:D46"/>
    <mergeCell ref="D62:D63"/>
    <mergeCell ref="D65:D66"/>
    <mergeCell ref="C37:C39"/>
    <mergeCell ref="D37:D39"/>
    <mergeCell ref="C40:C41"/>
    <mergeCell ref="D40:D41"/>
    <mergeCell ref="D69:D70"/>
    <mergeCell ref="A71:A72"/>
    <mergeCell ref="B71:B72"/>
    <mergeCell ref="A50:A53"/>
    <mergeCell ref="B50:B53"/>
    <mergeCell ref="C51:C53"/>
    <mergeCell ref="D51:D53"/>
    <mergeCell ref="A55:A66"/>
    <mergeCell ref="B55:B66"/>
    <mergeCell ref="C55:C57"/>
    <mergeCell ref="D55:D57"/>
    <mergeCell ref="C58:C59"/>
    <mergeCell ref="D58:D59"/>
    <mergeCell ref="C60:C61"/>
    <mergeCell ref="D60:D61"/>
    <mergeCell ref="C62:C63"/>
    <mergeCell ref="A77:A78"/>
    <mergeCell ref="B77:B78"/>
    <mergeCell ref="C65:C66"/>
    <mergeCell ref="A68:A70"/>
    <mergeCell ref="B68:B70"/>
    <mergeCell ref="C69:C70"/>
  </mergeCells>
  <pageMargins left="0.70866141732283472" right="0.70866141732283472" top="0.74803149606299213" bottom="0.31496062992125984" header="0.31496062992125984" footer="0.31496062992125984"/>
  <pageSetup paperSize="9" scale="80" fitToHeight="0" orientation="landscape" r:id="rId1"/>
  <headerFooter>
    <oddHeader xml:space="preserve">&amp;CUNIONE MONTANA DEI COMUNI DELLA VALSESIA
PIANO INDICATORI DI PERFORMANCE - 2020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showWhiteSpace="0" topLeftCell="A22" zoomScaleNormal="100" zoomScaleSheetLayoutView="100" workbookViewId="0">
      <selection activeCell="E40" sqref="E40:E41"/>
    </sheetView>
  </sheetViews>
  <sheetFormatPr defaultRowHeight="12.95" customHeight="1" x14ac:dyDescent="0.25"/>
  <cols>
    <col min="1" max="1" width="4.140625" customWidth="1"/>
    <col min="2" max="2" width="43.42578125" customWidth="1"/>
    <col min="3" max="3" width="12.85546875" customWidth="1"/>
    <col min="4" max="4" width="64.28515625" customWidth="1"/>
    <col min="5" max="5" width="42.42578125" style="41" customWidth="1"/>
    <col min="6" max="7" width="9.140625" style="41" hidden="1" customWidth="1"/>
    <col min="8" max="16384" width="9.140625" style="41"/>
  </cols>
  <sheetData>
    <row r="1" spans="1:5" s="40" customFormat="1" ht="29.25" customHeight="1" x14ac:dyDescent="0.25">
      <c r="A1" s="1" t="s">
        <v>231</v>
      </c>
      <c r="B1" s="1" t="s">
        <v>234</v>
      </c>
      <c r="C1" s="1" t="s">
        <v>54</v>
      </c>
      <c r="D1" s="1" t="s">
        <v>233</v>
      </c>
      <c r="E1" s="39" t="s">
        <v>232</v>
      </c>
    </row>
    <row r="2" spans="1:5" ht="15" customHeight="1" x14ac:dyDescent="0.25">
      <c r="A2">
        <v>1</v>
      </c>
      <c r="B2" t="s">
        <v>0</v>
      </c>
      <c r="C2">
        <v>1</v>
      </c>
      <c r="D2" t="s">
        <v>13</v>
      </c>
      <c r="E2" s="57" t="s">
        <v>266</v>
      </c>
    </row>
    <row r="3" spans="1:5" ht="18" customHeight="1" x14ac:dyDescent="0.25">
      <c r="C3">
        <v>2</v>
      </c>
      <c r="D3" t="s">
        <v>14</v>
      </c>
      <c r="E3" s="57" t="s">
        <v>266</v>
      </c>
    </row>
    <row r="4" spans="1:5" ht="15" customHeight="1" x14ac:dyDescent="0.25">
      <c r="C4">
        <v>3</v>
      </c>
      <c r="D4" t="s">
        <v>15</v>
      </c>
      <c r="E4" s="57" t="s">
        <v>267</v>
      </c>
    </row>
    <row r="5" spans="1:5" ht="15" customHeight="1" x14ac:dyDescent="0.25">
      <c r="C5">
        <v>4</v>
      </c>
      <c r="D5" t="s">
        <v>16</v>
      </c>
      <c r="E5" s="57" t="s">
        <v>267</v>
      </c>
    </row>
    <row r="6" spans="1:5" ht="15" customHeight="1" x14ac:dyDescent="0.25">
      <c r="C6">
        <v>5</v>
      </c>
      <c r="D6" t="s">
        <v>17</v>
      </c>
      <c r="E6" s="57" t="s">
        <v>267</v>
      </c>
    </row>
    <row r="7" spans="1:5" ht="15" customHeight="1" x14ac:dyDescent="0.25">
      <c r="C7">
        <v>6</v>
      </c>
      <c r="D7" t="s">
        <v>18</v>
      </c>
      <c r="E7" s="57" t="s">
        <v>269</v>
      </c>
    </row>
    <row r="8" spans="1:5" ht="12.75" customHeight="1" x14ac:dyDescent="0.25">
      <c r="C8">
        <v>8</v>
      </c>
      <c r="D8" t="s">
        <v>20</v>
      </c>
      <c r="E8" s="57" t="s">
        <v>269</v>
      </c>
    </row>
    <row r="9" spans="1:5" ht="12.75" customHeight="1" x14ac:dyDescent="0.25">
      <c r="C9">
        <v>11</v>
      </c>
      <c r="D9" t="s">
        <v>21</v>
      </c>
      <c r="E9" s="57" t="s">
        <v>266</v>
      </c>
    </row>
    <row r="10" spans="1:5" ht="12.95" customHeight="1" x14ac:dyDescent="0.25">
      <c r="A10">
        <v>4</v>
      </c>
      <c r="B10" t="s">
        <v>2</v>
      </c>
      <c r="C10">
        <v>1</v>
      </c>
      <c r="D10" t="s">
        <v>24</v>
      </c>
      <c r="E10" s="57" t="s">
        <v>268</v>
      </c>
    </row>
    <row r="11" spans="1:5" ht="12.95" customHeight="1" x14ac:dyDescent="0.25">
      <c r="C11">
        <v>2</v>
      </c>
      <c r="D11" t="s">
        <v>25</v>
      </c>
      <c r="E11" s="57" t="s">
        <v>268</v>
      </c>
    </row>
    <row r="12" spans="1:5" ht="12.95" customHeight="1" x14ac:dyDescent="0.25">
      <c r="C12">
        <v>6</v>
      </c>
      <c r="D12" t="s">
        <v>27</v>
      </c>
      <c r="E12" s="57" t="s">
        <v>268</v>
      </c>
    </row>
    <row r="13" spans="1:5" ht="28.5" customHeight="1" x14ac:dyDescent="0.25">
      <c r="A13">
        <v>5</v>
      </c>
      <c r="B13" s="2" t="s">
        <v>3</v>
      </c>
      <c r="C13">
        <v>1</v>
      </c>
      <c r="D13" t="s">
        <v>28</v>
      </c>
      <c r="E13" s="57" t="s">
        <v>268</v>
      </c>
    </row>
    <row r="14" spans="1:5" ht="12.95" customHeight="1" x14ac:dyDescent="0.25">
      <c r="C14">
        <v>2</v>
      </c>
      <c r="D14" t="s">
        <v>29</v>
      </c>
      <c r="E14" s="57" t="s">
        <v>268</v>
      </c>
    </row>
    <row r="15" spans="1:5" ht="12.95" customHeight="1" x14ac:dyDescent="0.25">
      <c r="A15">
        <v>6</v>
      </c>
      <c r="B15" t="s">
        <v>4</v>
      </c>
      <c r="C15">
        <v>1</v>
      </c>
      <c r="D15" t="s">
        <v>30</v>
      </c>
      <c r="E15" s="57" t="s">
        <v>268</v>
      </c>
    </row>
    <row r="16" spans="1:5" ht="12.95" customHeight="1" x14ac:dyDescent="0.25">
      <c r="C16">
        <v>2</v>
      </c>
      <c r="D16" t="s">
        <v>31</v>
      </c>
      <c r="E16" s="57" t="s">
        <v>268</v>
      </c>
    </row>
    <row r="17" spans="1:5" ht="12.95" customHeight="1" x14ac:dyDescent="0.25">
      <c r="A17">
        <v>8</v>
      </c>
      <c r="B17" t="s">
        <v>5</v>
      </c>
      <c r="C17">
        <v>1</v>
      </c>
      <c r="D17" t="s">
        <v>32</v>
      </c>
      <c r="E17" s="57" t="s">
        <v>269</v>
      </c>
    </row>
    <row r="18" spans="1:5" ht="12.95" customHeight="1" x14ac:dyDescent="0.25">
      <c r="C18">
        <v>2</v>
      </c>
      <c r="D18" s="2" t="s">
        <v>33</v>
      </c>
      <c r="E18" s="57" t="s">
        <v>269</v>
      </c>
    </row>
    <row r="19" spans="1:5" ht="29.25" customHeight="1" x14ac:dyDescent="0.25">
      <c r="A19">
        <v>9</v>
      </c>
      <c r="B19" s="2" t="s">
        <v>6</v>
      </c>
      <c r="C19">
        <v>1</v>
      </c>
      <c r="D19" t="s">
        <v>34</v>
      </c>
      <c r="E19" s="57" t="s">
        <v>269</v>
      </c>
    </row>
    <row r="20" spans="1:5" ht="29.25" customHeight="1" x14ac:dyDescent="0.25">
      <c r="C20">
        <v>2</v>
      </c>
      <c r="D20" t="s">
        <v>35</v>
      </c>
      <c r="E20" s="57" t="s">
        <v>269</v>
      </c>
    </row>
    <row r="21" spans="1:5" ht="12.95" customHeight="1" x14ac:dyDescent="0.25">
      <c r="C21">
        <v>7</v>
      </c>
      <c r="D21" t="s">
        <v>38</v>
      </c>
      <c r="E21" s="57" t="s">
        <v>268</v>
      </c>
    </row>
    <row r="22" spans="1:5" ht="12.95" customHeight="1" x14ac:dyDescent="0.25">
      <c r="C22">
        <v>8</v>
      </c>
      <c r="D22" t="s">
        <v>39</v>
      </c>
      <c r="E22" s="57" t="s">
        <v>268</v>
      </c>
    </row>
    <row r="23" spans="1:5" ht="12.95" customHeight="1" x14ac:dyDescent="0.25">
      <c r="A23">
        <v>10</v>
      </c>
      <c r="B23" t="s">
        <v>7</v>
      </c>
      <c r="C23">
        <v>2</v>
      </c>
      <c r="D23" t="s">
        <v>40</v>
      </c>
      <c r="E23" s="57" t="s">
        <v>268</v>
      </c>
    </row>
    <row r="24" spans="1:5" ht="12.95" customHeight="1" x14ac:dyDescent="0.25">
      <c r="A24">
        <v>12</v>
      </c>
      <c r="B24" t="s">
        <v>8</v>
      </c>
      <c r="C24">
        <v>1</v>
      </c>
      <c r="D24" t="s">
        <v>41</v>
      </c>
      <c r="E24" s="57" t="s">
        <v>270</v>
      </c>
    </row>
    <row r="25" spans="1:5" ht="12.95" customHeight="1" x14ac:dyDescent="0.25">
      <c r="C25">
        <v>2</v>
      </c>
      <c r="D25" t="s">
        <v>42</v>
      </c>
      <c r="E25" s="57" t="s">
        <v>270</v>
      </c>
    </row>
    <row r="26" spans="1:5" ht="12.95" customHeight="1" x14ac:dyDescent="0.25">
      <c r="C26">
        <v>3</v>
      </c>
      <c r="D26" t="s">
        <v>43</v>
      </c>
      <c r="E26" s="57" t="s">
        <v>270</v>
      </c>
    </row>
    <row r="27" spans="1:5" ht="12.95" customHeight="1" x14ac:dyDescent="0.25">
      <c r="C27">
        <v>4</v>
      </c>
      <c r="D27" t="s">
        <v>44</v>
      </c>
      <c r="E27" s="57" t="s">
        <v>270</v>
      </c>
    </row>
    <row r="28" spans="1:5" ht="12.95" customHeight="1" x14ac:dyDescent="0.25">
      <c r="C28">
        <v>6</v>
      </c>
      <c r="D28" t="s">
        <v>45</v>
      </c>
      <c r="E28" s="57" t="s">
        <v>270</v>
      </c>
    </row>
    <row r="29" spans="1:5" ht="12.95" customHeight="1" x14ac:dyDescent="0.25">
      <c r="C29">
        <v>7</v>
      </c>
      <c r="D29" s="2" t="s">
        <v>46</v>
      </c>
      <c r="E29" s="57" t="s">
        <v>270</v>
      </c>
    </row>
    <row r="30" spans="1:5" ht="12.95" customHeight="1" x14ac:dyDescent="0.25">
      <c r="C30">
        <v>8</v>
      </c>
      <c r="D30" t="s">
        <v>47</v>
      </c>
      <c r="E30" s="57" t="s">
        <v>270</v>
      </c>
    </row>
    <row r="31" spans="1:5" ht="12.95" customHeight="1" x14ac:dyDescent="0.25">
      <c r="A31">
        <v>13</v>
      </c>
      <c r="B31" t="s">
        <v>237</v>
      </c>
      <c r="C31">
        <v>7</v>
      </c>
      <c r="D31" t="s">
        <v>238</v>
      </c>
      <c r="E31" s="57" t="s">
        <v>270</v>
      </c>
    </row>
    <row r="32" spans="1:5" ht="12.95" customHeight="1" x14ac:dyDescent="0.25">
      <c r="A32">
        <v>14</v>
      </c>
      <c r="B32" t="s">
        <v>9</v>
      </c>
      <c r="C32">
        <v>2</v>
      </c>
      <c r="D32" t="s">
        <v>49</v>
      </c>
      <c r="E32" s="57" t="s">
        <v>268</v>
      </c>
    </row>
    <row r="33" spans="1:5" ht="12.95" customHeight="1" x14ac:dyDescent="0.25">
      <c r="C33">
        <v>4</v>
      </c>
      <c r="D33" t="s">
        <v>50</v>
      </c>
      <c r="E33" s="57" t="s">
        <v>268</v>
      </c>
    </row>
    <row r="34" spans="1:5" ht="27.75" customHeight="1" x14ac:dyDescent="0.25">
      <c r="A34">
        <v>15</v>
      </c>
      <c r="B34" s="2" t="s">
        <v>10</v>
      </c>
      <c r="C34">
        <v>1</v>
      </c>
      <c r="D34" t="s">
        <v>51</v>
      </c>
      <c r="E34" s="57" t="s">
        <v>270</v>
      </c>
    </row>
    <row r="35" spans="1:5" ht="12.95" customHeight="1" x14ac:dyDescent="0.25">
      <c r="C35">
        <v>3</v>
      </c>
      <c r="D35" t="s">
        <v>239</v>
      </c>
      <c r="E35" s="57" t="s">
        <v>270</v>
      </c>
    </row>
    <row r="36" spans="1:5" ht="12.95" customHeight="1" x14ac:dyDescent="0.25">
      <c r="A36">
        <v>16</v>
      </c>
      <c r="B36" t="s">
        <v>11</v>
      </c>
      <c r="C36">
        <v>1</v>
      </c>
      <c r="D36" t="s">
        <v>52</v>
      </c>
      <c r="E36" s="57" t="s">
        <v>269</v>
      </c>
    </row>
    <row r="37" spans="1:5" ht="12.95" customHeight="1" x14ac:dyDescent="0.25">
      <c r="A37">
        <v>20</v>
      </c>
      <c r="B37" t="s">
        <v>240</v>
      </c>
      <c r="C37" s="50">
        <v>1</v>
      </c>
      <c r="D37" t="s">
        <v>245</v>
      </c>
      <c r="E37" s="57" t="s">
        <v>267</v>
      </c>
    </row>
    <row r="38" spans="1:5" ht="12.95" customHeight="1" x14ac:dyDescent="0.25">
      <c r="C38" s="50">
        <v>2</v>
      </c>
      <c r="D38" t="s">
        <v>246</v>
      </c>
      <c r="E38" s="57" t="s">
        <v>267</v>
      </c>
    </row>
    <row r="39" spans="1:5" ht="12.95" customHeight="1" x14ac:dyDescent="0.25">
      <c r="C39" s="50">
        <v>3</v>
      </c>
      <c r="D39" t="s">
        <v>247</v>
      </c>
      <c r="E39" s="57" t="s">
        <v>267</v>
      </c>
    </row>
    <row r="40" spans="1:5" ht="12.95" customHeight="1" x14ac:dyDescent="0.25">
      <c r="A40">
        <v>50</v>
      </c>
      <c r="B40" t="s">
        <v>241</v>
      </c>
      <c r="C40">
        <v>1</v>
      </c>
      <c r="D40" t="s">
        <v>242</v>
      </c>
      <c r="E40" s="57" t="s">
        <v>267</v>
      </c>
    </row>
    <row r="41" spans="1:5" ht="12.95" customHeight="1" x14ac:dyDescent="0.25">
      <c r="C41">
        <v>2</v>
      </c>
      <c r="D41" t="s">
        <v>243</v>
      </c>
      <c r="E41" s="57" t="s">
        <v>267</v>
      </c>
    </row>
  </sheetData>
  <customSheetViews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3"/>
      <headerFooter alignWithMargins="0">
        <oddFooter>&amp;L&amp;"Tahoma,Corsivo"&amp;8Elenco Processi&amp;R&amp;P</oddFooter>
      </headerFooter>
    </customSheetView>
  </customSheetViews>
  <phoneticPr fontId="23" type="noConversion"/>
  <pageMargins left="0.39370078740157483" right="0.39370078740157483" top="0.67" bottom="0.19685039370078741" header="0.19685039370078741" footer="0.19685039370078741"/>
  <pageSetup paperSize="9" scale="75" orientation="landscape" r:id="rId4"/>
  <headerFooter alignWithMargins="0">
    <oddHeader xml:space="preserve">&amp;C
COMUNE DI CANDIOLO
</oddHeader>
    <oddFooter>&amp;L&amp;"Tahoma,Corsivo"&amp;8Elenco Processi&amp;R&amp;P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tabSelected="1" showWhiteSpace="0" topLeftCell="A22" zoomScaleNormal="100" workbookViewId="0">
      <selection activeCell="N38" sqref="N38"/>
    </sheetView>
  </sheetViews>
  <sheetFormatPr defaultRowHeight="12.75" x14ac:dyDescent="0.2"/>
  <cols>
    <col min="1" max="7" width="9.140625" style="5"/>
    <col min="8" max="8" width="10.140625" style="5" customWidth="1"/>
    <col min="9" max="9" width="9.140625" style="5"/>
    <col min="10" max="10" width="9.7109375" style="5" customWidth="1"/>
    <col min="11" max="11" width="11.28515625" style="5" customWidth="1"/>
    <col min="12" max="12" width="13.85546875" style="5" customWidth="1"/>
    <col min="13" max="13" width="9.140625" style="5"/>
    <col min="14" max="14" width="19.140625" style="5" customWidth="1"/>
    <col min="15" max="16384" width="9.140625" style="5"/>
  </cols>
  <sheetData>
    <row r="1" spans="1:15" ht="21.75" customHeight="1" x14ac:dyDescent="0.2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36" t="s">
        <v>106</v>
      </c>
      <c r="L1" s="37">
        <v>2021</v>
      </c>
    </row>
    <row r="2" spans="1:15" ht="24.75" customHeight="1" thickBot="1" x14ac:dyDescent="0.25">
      <c r="A2" s="227" t="s">
        <v>200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9"/>
    </row>
    <row r="3" spans="1:15" ht="13.5" customHeight="1" x14ac:dyDescent="0.2">
      <c r="A3" s="230" t="s">
        <v>201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2"/>
    </row>
    <row r="4" spans="1:15" ht="15" customHeight="1" x14ac:dyDescent="0.2">
      <c r="A4" s="233" t="s">
        <v>109</v>
      </c>
      <c r="B4" s="234"/>
      <c r="C4" s="234"/>
      <c r="D4" s="234"/>
      <c r="E4" s="235">
        <f>$L$1-2</f>
        <v>2019</v>
      </c>
      <c r="F4" s="235"/>
      <c r="G4" s="235">
        <v>2020</v>
      </c>
      <c r="H4" s="235"/>
      <c r="I4" s="235">
        <v>2021</v>
      </c>
      <c r="J4" s="235"/>
      <c r="K4" s="236">
        <v>2022</v>
      </c>
      <c r="L4" s="237"/>
      <c r="N4" s="6"/>
    </row>
    <row r="5" spans="1:15" ht="12.75" customHeight="1" x14ac:dyDescent="0.2">
      <c r="A5" s="238" t="s">
        <v>202</v>
      </c>
      <c r="B5" s="239"/>
      <c r="C5" s="239"/>
      <c r="D5" s="239"/>
      <c r="E5" s="245">
        <v>1</v>
      </c>
      <c r="F5" s="246"/>
      <c r="G5" s="245">
        <v>1</v>
      </c>
      <c r="H5" s="246"/>
      <c r="I5" s="245">
        <v>1</v>
      </c>
      <c r="J5" s="246"/>
      <c r="K5" s="240">
        <v>1</v>
      </c>
      <c r="L5" s="241"/>
    </row>
    <row r="6" spans="1:15" ht="12.75" customHeight="1" x14ac:dyDescent="0.2">
      <c r="A6" s="247" t="s">
        <v>203</v>
      </c>
      <c r="B6" s="248"/>
      <c r="C6" s="248"/>
      <c r="D6" s="248"/>
      <c r="E6" s="245">
        <v>4</v>
      </c>
      <c r="F6" s="246"/>
      <c r="G6" s="245">
        <v>4</v>
      </c>
      <c r="H6" s="246"/>
      <c r="I6" s="245">
        <v>4</v>
      </c>
      <c r="J6" s="246"/>
      <c r="K6" s="240">
        <v>4</v>
      </c>
      <c r="L6" s="241"/>
      <c r="N6" s="6"/>
    </row>
    <row r="7" spans="1:15" x14ac:dyDescent="0.2">
      <c r="A7" s="247" t="s">
        <v>204</v>
      </c>
      <c r="B7" s="248"/>
      <c r="C7" s="248"/>
      <c r="D7" s="248"/>
      <c r="E7" s="245">
        <v>4</v>
      </c>
      <c r="F7" s="246"/>
      <c r="G7" s="245">
        <v>4</v>
      </c>
      <c r="H7" s="246"/>
      <c r="I7" s="245">
        <v>4</v>
      </c>
      <c r="J7" s="246"/>
      <c r="K7" s="240">
        <v>5</v>
      </c>
      <c r="L7" s="241"/>
    </row>
    <row r="8" spans="1:15" x14ac:dyDescent="0.2">
      <c r="A8" s="242" t="s">
        <v>205</v>
      </c>
      <c r="B8" s="243"/>
      <c r="C8" s="243"/>
      <c r="D8" s="243"/>
      <c r="E8" s="244">
        <f>SUM(E5:F7)</f>
        <v>9</v>
      </c>
      <c r="F8" s="244"/>
      <c r="G8" s="244">
        <f>SUM(G5:H7)</f>
        <v>9</v>
      </c>
      <c r="H8" s="244"/>
      <c r="I8" s="244">
        <f>SUM(I5:J7)</f>
        <v>9</v>
      </c>
      <c r="J8" s="244"/>
      <c r="K8" s="244">
        <f>SUM(K5:L7)</f>
        <v>10</v>
      </c>
      <c r="L8" s="244"/>
    </row>
    <row r="9" spans="1:15" ht="22.5" customHeight="1" x14ac:dyDescent="0.2">
      <c r="A9" s="250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2"/>
    </row>
    <row r="10" spans="1:15" x14ac:dyDescent="0.2">
      <c r="A10" s="253" t="s">
        <v>206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5"/>
    </row>
    <row r="11" spans="1:15" x14ac:dyDescent="0.2">
      <c r="A11" s="233" t="s">
        <v>109</v>
      </c>
      <c r="B11" s="234"/>
      <c r="C11" s="234"/>
      <c r="D11" s="234"/>
      <c r="E11" s="235">
        <f>$L$1-2</f>
        <v>2019</v>
      </c>
      <c r="F11" s="235"/>
      <c r="G11" s="235">
        <f>$L$1-1</f>
        <v>2020</v>
      </c>
      <c r="H11" s="235"/>
      <c r="I11" s="236">
        <f>$L$1</f>
        <v>2021</v>
      </c>
      <c r="J11" s="237"/>
      <c r="K11" s="236">
        <v>2022</v>
      </c>
      <c r="L11" s="237"/>
    </row>
    <row r="12" spans="1:15" x14ac:dyDescent="0.2">
      <c r="A12" s="238" t="s">
        <v>202</v>
      </c>
      <c r="B12" s="239"/>
      <c r="C12" s="239"/>
      <c r="D12" s="239"/>
      <c r="E12" s="249">
        <v>57</v>
      </c>
      <c r="F12" s="249"/>
      <c r="G12" s="249">
        <v>58</v>
      </c>
      <c r="H12" s="249"/>
      <c r="I12" s="240">
        <v>59</v>
      </c>
      <c r="J12" s="241"/>
      <c r="K12" s="240">
        <v>60</v>
      </c>
      <c r="L12" s="241"/>
    </row>
    <row r="13" spans="1:15" x14ac:dyDescent="0.2">
      <c r="A13" s="247" t="s">
        <v>203</v>
      </c>
      <c r="B13" s="248"/>
      <c r="C13" s="248"/>
      <c r="D13" s="248"/>
      <c r="E13" s="249">
        <v>58.25</v>
      </c>
      <c r="F13" s="249"/>
      <c r="G13" s="249">
        <v>59.25</v>
      </c>
      <c r="H13" s="249"/>
      <c r="I13" s="240">
        <v>60.25</v>
      </c>
      <c r="J13" s="241"/>
      <c r="K13" s="240">
        <v>57.4</v>
      </c>
      <c r="L13" s="241"/>
    </row>
    <row r="14" spans="1:15" x14ac:dyDescent="0.2">
      <c r="A14" s="247" t="s">
        <v>204</v>
      </c>
      <c r="B14" s="248"/>
      <c r="C14" s="248"/>
      <c r="D14" s="248"/>
      <c r="E14" s="245">
        <v>48</v>
      </c>
      <c r="F14" s="246"/>
      <c r="G14" s="245">
        <v>49</v>
      </c>
      <c r="H14" s="246"/>
      <c r="I14" s="240">
        <v>50</v>
      </c>
      <c r="J14" s="241"/>
      <c r="K14" s="240">
        <v>45.6</v>
      </c>
      <c r="L14" s="241"/>
    </row>
    <row r="15" spans="1:15" x14ac:dyDescent="0.2">
      <c r="A15" s="242" t="s">
        <v>207</v>
      </c>
      <c r="B15" s="243"/>
      <c r="C15" s="243"/>
      <c r="D15" s="243"/>
      <c r="E15" s="256">
        <f>SUM(E12:F14)/3</f>
        <v>54.416666666666664</v>
      </c>
      <c r="F15" s="256"/>
      <c r="G15" s="256">
        <f>SUM(G12:H14)/3</f>
        <v>55.416666666666664</v>
      </c>
      <c r="H15" s="256"/>
      <c r="I15" s="256">
        <f>SUM(I12:J14)/3</f>
        <v>56.416666666666664</v>
      </c>
      <c r="J15" s="256"/>
      <c r="K15" s="256">
        <f>SUM(K12:L14)/3</f>
        <v>54.333333333333336</v>
      </c>
      <c r="L15" s="259"/>
      <c r="O15" s="29"/>
    </row>
    <row r="16" spans="1:15" ht="32.25" customHeight="1" x14ac:dyDescent="0.2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2"/>
    </row>
    <row r="17" spans="1:13" x14ac:dyDescent="0.2">
      <c r="A17" s="253" t="s">
        <v>208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5"/>
    </row>
    <row r="18" spans="1:13" x14ac:dyDescent="0.2">
      <c r="A18" s="233" t="s">
        <v>109</v>
      </c>
      <c r="B18" s="234"/>
      <c r="C18" s="234"/>
      <c r="D18" s="234"/>
      <c r="E18" s="235">
        <f>$L$1-2</f>
        <v>2019</v>
      </c>
      <c r="F18" s="235"/>
      <c r="G18" s="235">
        <f>$L$1-1</f>
        <v>2020</v>
      </c>
      <c r="H18" s="235"/>
      <c r="I18" s="235">
        <v>2021</v>
      </c>
      <c r="J18" s="235"/>
      <c r="K18" s="236">
        <v>2022</v>
      </c>
      <c r="L18" s="237"/>
    </row>
    <row r="19" spans="1:13" x14ac:dyDescent="0.2">
      <c r="A19" s="238" t="s">
        <v>209</v>
      </c>
      <c r="B19" s="239"/>
      <c r="C19" s="239"/>
      <c r="D19" s="239"/>
      <c r="E19" s="257">
        <v>0.112</v>
      </c>
      <c r="F19" s="258"/>
      <c r="G19" s="257">
        <v>0.10979999999999999</v>
      </c>
      <c r="H19" s="258"/>
      <c r="I19" s="257">
        <v>0.11260000000000001</v>
      </c>
      <c r="J19" s="258"/>
      <c r="K19" s="263"/>
      <c r="L19" s="264"/>
      <c r="M19" s="63"/>
    </row>
    <row r="20" spans="1:13" ht="13.5" thickBot="1" x14ac:dyDescent="0.25">
      <c r="A20" s="265"/>
      <c r="B20" s="266"/>
      <c r="C20" s="266"/>
      <c r="D20" s="266"/>
      <c r="E20" s="267"/>
      <c r="F20" s="268"/>
      <c r="G20" s="267"/>
      <c r="H20" s="268"/>
      <c r="I20" s="267"/>
      <c r="J20" s="268"/>
      <c r="K20" s="269"/>
      <c r="L20" s="270"/>
      <c r="M20" s="63"/>
    </row>
    <row r="21" spans="1:13" x14ac:dyDescent="0.2">
      <c r="A21" s="34"/>
      <c r="L21" s="35"/>
    </row>
    <row r="22" spans="1:13" x14ac:dyDescent="0.2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2"/>
    </row>
    <row r="23" spans="1:13" x14ac:dyDescent="0.2">
      <c r="A23" s="34"/>
      <c r="L23" s="35"/>
    </row>
    <row r="24" spans="1:13" ht="13.5" thickBot="1" x14ac:dyDescent="0.25">
      <c r="A24" s="34"/>
      <c r="L24" s="35"/>
    </row>
    <row r="25" spans="1:13" x14ac:dyDescent="0.2">
      <c r="A25" s="230" t="s">
        <v>210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2"/>
    </row>
    <row r="26" spans="1:13" x14ac:dyDescent="0.2">
      <c r="A26" s="233" t="s">
        <v>109</v>
      </c>
      <c r="B26" s="234"/>
      <c r="C26" s="234"/>
      <c r="D26" s="234"/>
      <c r="E26" s="235">
        <f>$L$1-2</f>
        <v>2019</v>
      </c>
      <c r="F26" s="235"/>
      <c r="G26" s="235">
        <f>$L$1-1</f>
        <v>2020</v>
      </c>
      <c r="H26" s="235"/>
      <c r="I26" s="235">
        <v>2021</v>
      </c>
      <c r="J26" s="235"/>
      <c r="K26" s="236">
        <v>2022</v>
      </c>
      <c r="L26" s="237"/>
    </row>
    <row r="27" spans="1:13" ht="12.75" customHeight="1" x14ac:dyDescent="0.2">
      <c r="A27" s="238" t="s">
        <v>211</v>
      </c>
      <c r="B27" s="239"/>
      <c r="C27" s="239"/>
      <c r="D27" s="239"/>
      <c r="E27" s="277">
        <v>547808.56000000006</v>
      </c>
      <c r="F27" s="278"/>
      <c r="G27" s="277">
        <v>539645.1</v>
      </c>
      <c r="H27" s="278"/>
      <c r="I27" s="277">
        <v>469683.17</v>
      </c>
      <c r="J27" s="278"/>
      <c r="K27" s="275">
        <v>607610</v>
      </c>
      <c r="L27" s="276"/>
    </row>
    <row r="28" spans="1:13" ht="12.75" customHeight="1" x14ac:dyDescent="0.2">
      <c r="A28" s="238" t="s">
        <v>212</v>
      </c>
      <c r="B28" s="239"/>
      <c r="C28" s="239"/>
      <c r="D28" s="239"/>
      <c r="E28" s="277">
        <v>0</v>
      </c>
      <c r="F28" s="278"/>
      <c r="G28" s="277">
        <v>0</v>
      </c>
      <c r="H28" s="278"/>
      <c r="I28" s="277">
        <v>0</v>
      </c>
      <c r="J28" s="278"/>
      <c r="K28" s="275">
        <v>0</v>
      </c>
      <c r="L28" s="276"/>
    </row>
    <row r="29" spans="1:13" ht="12.75" customHeight="1" thickBot="1" x14ac:dyDescent="0.25">
      <c r="A29" s="271" t="s">
        <v>213</v>
      </c>
      <c r="B29" s="272"/>
      <c r="C29" s="272"/>
      <c r="D29" s="272"/>
      <c r="E29" s="273">
        <v>0</v>
      </c>
      <c r="F29" s="274"/>
      <c r="G29" s="273">
        <v>0</v>
      </c>
      <c r="H29" s="274"/>
      <c r="I29" s="273">
        <v>0</v>
      </c>
      <c r="J29" s="274"/>
      <c r="K29" s="279">
        <v>0</v>
      </c>
      <c r="L29" s="280"/>
    </row>
    <row r="30" spans="1:13" x14ac:dyDescent="0.2">
      <c r="A30" s="34"/>
      <c r="L30" s="35"/>
    </row>
    <row r="31" spans="1:13" ht="13.5" thickBot="1" x14ac:dyDescent="0.25">
      <c r="A31" s="34"/>
      <c r="L31" s="35"/>
    </row>
    <row r="32" spans="1:13" x14ac:dyDescent="0.2">
      <c r="A32" s="294" t="s">
        <v>214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6"/>
    </row>
    <row r="33" spans="1:13" x14ac:dyDescent="0.2">
      <c r="A33" s="281" t="s">
        <v>109</v>
      </c>
      <c r="B33" s="282"/>
      <c r="C33" s="282"/>
      <c r="D33" s="283"/>
      <c r="E33" s="235">
        <f>$L$1-2</f>
        <v>2019</v>
      </c>
      <c r="F33" s="235"/>
      <c r="G33" s="235">
        <f>$L$1-1</f>
        <v>2020</v>
      </c>
      <c r="H33" s="235"/>
      <c r="I33" s="235">
        <v>2021</v>
      </c>
      <c r="J33" s="235"/>
      <c r="K33" s="235">
        <v>2022</v>
      </c>
      <c r="L33" s="304"/>
    </row>
    <row r="34" spans="1:13" ht="12.75" customHeight="1" x14ac:dyDescent="0.2">
      <c r="A34" s="305" t="s">
        <v>215</v>
      </c>
      <c r="B34" s="306"/>
      <c r="C34" s="306"/>
      <c r="D34" s="307"/>
      <c r="E34" s="308">
        <f>E27/'Economico Patrimoniale'!E20</f>
        <v>0.10454403569870742</v>
      </c>
      <c r="F34" s="308"/>
      <c r="G34" s="308">
        <f>G27/'Economico Patrimoniale'!G20</f>
        <v>0.10004196758325695</v>
      </c>
      <c r="H34" s="308"/>
      <c r="I34" s="309">
        <f>I27/'Economico Patrimoniale'!I20</f>
        <v>9.2883343020448747E-2</v>
      </c>
      <c r="J34" s="310"/>
      <c r="K34" s="309"/>
      <c r="L34" s="310"/>
    </row>
    <row r="35" spans="1:13" ht="12.75" customHeight="1" x14ac:dyDescent="0.2">
      <c r="A35" s="301" t="s">
        <v>177</v>
      </c>
      <c r="B35" s="302"/>
      <c r="C35" s="302"/>
      <c r="D35" s="303"/>
      <c r="E35" s="308"/>
      <c r="F35" s="308"/>
      <c r="G35" s="308"/>
      <c r="H35" s="308"/>
      <c r="I35" s="309"/>
      <c r="J35" s="310"/>
      <c r="K35" s="309"/>
      <c r="L35" s="310"/>
    </row>
    <row r="36" spans="1:13" ht="12.75" customHeight="1" x14ac:dyDescent="0.2">
      <c r="A36" s="284" t="s">
        <v>216</v>
      </c>
      <c r="B36" s="285"/>
      <c r="C36" s="285"/>
      <c r="D36" s="286"/>
      <c r="E36" s="308"/>
      <c r="F36" s="308"/>
      <c r="G36" s="308"/>
      <c r="H36" s="308"/>
      <c r="I36" s="309"/>
      <c r="J36" s="310"/>
      <c r="K36" s="309"/>
      <c r="L36" s="310"/>
    </row>
    <row r="37" spans="1:13" ht="12.75" customHeight="1" x14ac:dyDescent="0.2">
      <c r="A37" s="305" t="s">
        <v>217</v>
      </c>
      <c r="B37" s="306"/>
      <c r="C37" s="306"/>
      <c r="D37" s="307"/>
      <c r="E37" s="311">
        <f>E27/E8</f>
        <v>60867.617777777785</v>
      </c>
      <c r="F37" s="312"/>
      <c r="G37" s="311">
        <f>G27/G8</f>
        <v>59960.566666666666</v>
      </c>
      <c r="H37" s="312"/>
      <c r="I37" s="297">
        <f>I27/I8</f>
        <v>52187.018888888888</v>
      </c>
      <c r="J37" s="298"/>
      <c r="K37" s="297"/>
      <c r="L37" s="298"/>
    </row>
    <row r="38" spans="1:13" ht="12.75" customHeight="1" x14ac:dyDescent="0.2">
      <c r="A38" s="301" t="s">
        <v>177</v>
      </c>
      <c r="B38" s="302"/>
      <c r="C38" s="302"/>
      <c r="D38" s="303"/>
      <c r="E38" s="313"/>
      <c r="F38" s="314"/>
      <c r="G38" s="313"/>
      <c r="H38" s="314"/>
      <c r="I38" s="299"/>
      <c r="J38" s="300"/>
      <c r="K38" s="299"/>
      <c r="L38" s="300"/>
    </row>
    <row r="39" spans="1:13" ht="12.75" customHeight="1" x14ac:dyDescent="0.2">
      <c r="A39" s="284" t="s">
        <v>218</v>
      </c>
      <c r="B39" s="285"/>
      <c r="C39" s="285"/>
      <c r="D39" s="286"/>
      <c r="E39" s="313"/>
      <c r="F39" s="314"/>
      <c r="G39" s="313"/>
      <c r="H39" s="314"/>
      <c r="I39" s="299"/>
      <c r="J39" s="300"/>
      <c r="K39" s="299"/>
      <c r="L39" s="300"/>
    </row>
    <row r="40" spans="1:13" ht="12.75" customHeight="1" x14ac:dyDescent="0.2">
      <c r="A40" s="287" t="s">
        <v>219</v>
      </c>
      <c r="B40" s="288"/>
      <c r="C40" s="288"/>
      <c r="D40" s="289"/>
      <c r="E40" s="290">
        <f>E27/Caratteristiche!G5</f>
        <v>17.216397749772149</v>
      </c>
      <c r="F40" s="291"/>
      <c r="G40" s="290">
        <f>G27/Caratteristiche!I5</f>
        <v>17.129959051518902</v>
      </c>
      <c r="H40" s="291"/>
      <c r="I40" s="297">
        <f>I27/Caratteristiche!K5</f>
        <v>15.013526722925457</v>
      </c>
      <c r="J40" s="298"/>
      <c r="K40" s="297"/>
      <c r="L40" s="298"/>
    </row>
    <row r="41" spans="1:13" ht="12.75" customHeight="1" x14ac:dyDescent="0.2">
      <c r="A41" s="301" t="s">
        <v>177</v>
      </c>
      <c r="B41" s="302"/>
      <c r="C41" s="302"/>
      <c r="D41" s="303"/>
      <c r="E41" s="292"/>
      <c r="F41" s="293"/>
      <c r="G41" s="292"/>
      <c r="H41" s="293"/>
      <c r="I41" s="299"/>
      <c r="J41" s="300"/>
      <c r="K41" s="299"/>
      <c r="L41" s="300"/>
    </row>
    <row r="42" spans="1:13" ht="13.5" customHeight="1" x14ac:dyDescent="0.2">
      <c r="A42" s="284" t="s">
        <v>108</v>
      </c>
      <c r="B42" s="285"/>
      <c r="C42" s="285"/>
      <c r="D42" s="286"/>
      <c r="E42" s="292"/>
      <c r="F42" s="293"/>
      <c r="G42" s="292"/>
      <c r="H42" s="293"/>
      <c r="I42" s="299"/>
      <c r="J42" s="300"/>
      <c r="K42" s="299"/>
      <c r="L42" s="300"/>
    </row>
    <row r="43" spans="1:13" ht="12.75" customHeight="1" x14ac:dyDescent="0.2">
      <c r="A43" s="287" t="s">
        <v>220</v>
      </c>
      <c r="B43" s="288"/>
      <c r="C43" s="288"/>
      <c r="D43" s="289"/>
      <c r="E43" s="315">
        <f>Caratteristiche!G5/Organizzazione!E8</f>
        <v>3535.4444444444443</v>
      </c>
      <c r="F43" s="315"/>
      <c r="G43" s="315">
        <f>Caratteristiche!I5/Organizzazione!G8</f>
        <v>3500.3333333333335</v>
      </c>
      <c r="H43" s="315"/>
      <c r="I43" s="316">
        <f>Caratteristiche!K5/Organizzazione!I8</f>
        <v>3476</v>
      </c>
      <c r="J43" s="317"/>
      <c r="K43" s="316"/>
      <c r="L43" s="317"/>
    </row>
    <row r="44" spans="1:13" ht="12.75" customHeight="1" x14ac:dyDescent="0.2">
      <c r="A44" s="301" t="s">
        <v>108</v>
      </c>
      <c r="B44" s="302"/>
      <c r="C44" s="302"/>
      <c r="D44" s="303"/>
      <c r="E44" s="315"/>
      <c r="F44" s="315"/>
      <c r="G44" s="315"/>
      <c r="H44" s="315"/>
      <c r="I44" s="318"/>
      <c r="J44" s="319"/>
      <c r="K44" s="318"/>
      <c r="L44" s="319"/>
      <c r="M44" s="38"/>
    </row>
    <row r="45" spans="1:13" ht="12.75" customHeight="1" x14ac:dyDescent="0.2">
      <c r="A45" s="284" t="s">
        <v>218</v>
      </c>
      <c r="B45" s="285"/>
      <c r="C45" s="285"/>
      <c r="D45" s="286"/>
      <c r="E45" s="315"/>
      <c r="F45" s="315"/>
      <c r="G45" s="315"/>
      <c r="H45" s="315"/>
      <c r="I45" s="318"/>
      <c r="J45" s="319"/>
      <c r="K45" s="318"/>
      <c r="L45" s="319"/>
    </row>
    <row r="46" spans="1:13" ht="12.75" customHeight="1" x14ac:dyDescent="0.2">
      <c r="A46" s="305" t="s">
        <v>221</v>
      </c>
      <c r="B46" s="306"/>
      <c r="C46" s="306"/>
      <c r="D46" s="307"/>
      <c r="E46" s="308">
        <f>E5/E8</f>
        <v>0.1111111111111111</v>
      </c>
      <c r="F46" s="308"/>
      <c r="G46" s="308">
        <f>G5/G8</f>
        <v>0.1111111111111111</v>
      </c>
      <c r="H46" s="308"/>
      <c r="I46" s="309">
        <f>I5/I8</f>
        <v>0.1111111111111111</v>
      </c>
      <c r="J46" s="310"/>
      <c r="K46" s="309"/>
      <c r="L46" s="310"/>
    </row>
    <row r="47" spans="1:13" ht="12.75" customHeight="1" x14ac:dyDescent="0.2">
      <c r="A47" s="301" t="s">
        <v>222</v>
      </c>
      <c r="B47" s="302"/>
      <c r="C47" s="302"/>
      <c r="D47" s="303"/>
      <c r="E47" s="308"/>
      <c r="F47" s="308"/>
      <c r="G47" s="308"/>
      <c r="H47" s="308"/>
      <c r="I47" s="309"/>
      <c r="J47" s="310"/>
      <c r="K47" s="309"/>
      <c r="L47" s="310"/>
    </row>
    <row r="48" spans="1:13" ht="12.75" customHeight="1" x14ac:dyDescent="0.2">
      <c r="A48" s="284" t="s">
        <v>218</v>
      </c>
      <c r="B48" s="285"/>
      <c r="C48" s="285"/>
      <c r="D48" s="286"/>
      <c r="E48" s="308"/>
      <c r="F48" s="308"/>
      <c r="G48" s="308"/>
      <c r="H48" s="308"/>
      <c r="I48" s="309"/>
      <c r="J48" s="310"/>
      <c r="K48" s="309"/>
      <c r="L48" s="310"/>
    </row>
    <row r="49" spans="1:12" ht="12.75" customHeight="1" x14ac:dyDescent="0.2">
      <c r="A49" s="287" t="s">
        <v>223</v>
      </c>
      <c r="B49" s="288"/>
      <c r="C49" s="288"/>
      <c r="D49" s="289"/>
      <c r="E49" s="308">
        <f>E6/E8</f>
        <v>0.44444444444444442</v>
      </c>
      <c r="F49" s="308"/>
      <c r="G49" s="308">
        <f>G6/G8</f>
        <v>0.44444444444444442</v>
      </c>
      <c r="H49" s="308"/>
      <c r="I49" s="309">
        <f>I6/I8</f>
        <v>0.44444444444444442</v>
      </c>
      <c r="J49" s="310"/>
      <c r="K49" s="309"/>
      <c r="L49" s="310"/>
    </row>
    <row r="50" spans="1:12" ht="12.75" customHeight="1" x14ac:dyDescent="0.2">
      <c r="A50" s="301" t="s">
        <v>224</v>
      </c>
      <c r="B50" s="302"/>
      <c r="C50" s="302"/>
      <c r="D50" s="303"/>
      <c r="E50" s="308"/>
      <c r="F50" s="308"/>
      <c r="G50" s="308"/>
      <c r="H50" s="308"/>
      <c r="I50" s="309"/>
      <c r="J50" s="310"/>
      <c r="K50" s="309"/>
      <c r="L50" s="310"/>
    </row>
    <row r="51" spans="1:12" ht="13.5" customHeight="1" x14ac:dyDescent="0.2">
      <c r="A51" s="320" t="s">
        <v>218</v>
      </c>
      <c r="B51" s="302"/>
      <c r="C51" s="302"/>
      <c r="D51" s="303"/>
      <c r="E51" s="308"/>
      <c r="F51" s="308"/>
      <c r="G51" s="308"/>
      <c r="H51" s="308"/>
      <c r="I51" s="309"/>
      <c r="J51" s="310"/>
      <c r="K51" s="309"/>
      <c r="L51" s="310"/>
    </row>
    <row r="52" spans="1:12" ht="13.15" customHeight="1" x14ac:dyDescent="0.2">
      <c r="A52" s="305" t="s">
        <v>225</v>
      </c>
      <c r="B52" s="306"/>
      <c r="C52" s="306"/>
      <c r="D52" s="307"/>
      <c r="E52" s="308" t="e">
        <f>E29/E28</f>
        <v>#DIV/0!</v>
      </c>
      <c r="F52" s="308"/>
      <c r="G52" s="308" t="e">
        <f>G29/G28</f>
        <v>#DIV/0!</v>
      </c>
      <c r="H52" s="308"/>
      <c r="I52" s="321" t="e">
        <f>I29/I28</f>
        <v>#DIV/0!</v>
      </c>
      <c r="J52" s="310"/>
      <c r="K52" s="321"/>
      <c r="L52" s="310"/>
    </row>
    <row r="53" spans="1:12" ht="13.15" customHeight="1" x14ac:dyDescent="0.2">
      <c r="A53" s="301" t="s">
        <v>226</v>
      </c>
      <c r="B53" s="302"/>
      <c r="C53" s="302"/>
      <c r="D53" s="303"/>
      <c r="E53" s="308"/>
      <c r="F53" s="308"/>
      <c r="G53" s="308"/>
      <c r="H53" s="308"/>
      <c r="I53" s="321"/>
      <c r="J53" s="310"/>
      <c r="K53" s="321"/>
      <c r="L53" s="310"/>
    </row>
    <row r="54" spans="1:12" ht="13.15" customHeight="1" x14ac:dyDescent="0.2">
      <c r="A54" s="284" t="s">
        <v>227</v>
      </c>
      <c r="B54" s="285"/>
      <c r="C54" s="285"/>
      <c r="D54" s="286"/>
      <c r="E54" s="308"/>
      <c r="F54" s="308"/>
      <c r="G54" s="308"/>
      <c r="H54" s="308"/>
      <c r="I54" s="321"/>
      <c r="J54" s="310"/>
      <c r="K54" s="321"/>
      <c r="L54" s="310"/>
    </row>
    <row r="55" spans="1:12" ht="13.15" customHeight="1" x14ac:dyDescent="0.2">
      <c r="A55" s="305" t="s">
        <v>228</v>
      </c>
      <c r="B55" s="306"/>
      <c r="C55" s="306"/>
      <c r="D55" s="307"/>
      <c r="E55" s="293">
        <f>E29/E8</f>
        <v>0</v>
      </c>
      <c r="F55" s="293"/>
      <c r="G55" s="293">
        <f>G29/G8</f>
        <v>0</v>
      </c>
      <c r="H55" s="293"/>
      <c r="I55" s="328">
        <f>I29/I8</f>
        <v>0</v>
      </c>
      <c r="J55" s="329"/>
      <c r="K55" s="328"/>
      <c r="L55" s="329"/>
    </row>
    <row r="56" spans="1:12" ht="13.15" customHeight="1" x14ac:dyDescent="0.2">
      <c r="A56" s="301" t="s">
        <v>229</v>
      </c>
      <c r="B56" s="302"/>
      <c r="C56" s="302"/>
      <c r="D56" s="303"/>
      <c r="E56" s="293"/>
      <c r="F56" s="293"/>
      <c r="G56" s="293"/>
      <c r="H56" s="293"/>
      <c r="I56" s="328"/>
      <c r="J56" s="329"/>
      <c r="K56" s="328"/>
      <c r="L56" s="329"/>
    </row>
    <row r="57" spans="1:12" ht="13.15" customHeight="1" x14ac:dyDescent="0.2">
      <c r="A57" s="284" t="s">
        <v>218</v>
      </c>
      <c r="B57" s="285"/>
      <c r="C57" s="285"/>
      <c r="D57" s="286"/>
      <c r="E57" s="293"/>
      <c r="F57" s="293"/>
      <c r="G57" s="293"/>
      <c r="H57" s="293"/>
      <c r="I57" s="328"/>
      <c r="J57" s="329"/>
      <c r="K57" s="328"/>
      <c r="L57" s="329"/>
    </row>
    <row r="58" spans="1:12" ht="13.15" customHeight="1" x14ac:dyDescent="0.2">
      <c r="A58" s="287" t="s">
        <v>230</v>
      </c>
      <c r="B58" s="288"/>
      <c r="C58" s="288"/>
      <c r="D58" s="289"/>
      <c r="E58" s="308">
        <f>E29/E27</f>
        <v>0</v>
      </c>
      <c r="F58" s="308"/>
      <c r="G58" s="308">
        <f>G29/G27</f>
        <v>0</v>
      </c>
      <c r="H58" s="308"/>
      <c r="I58" s="321">
        <f>I29/I27</f>
        <v>0</v>
      </c>
      <c r="J58" s="310"/>
      <c r="K58" s="321"/>
      <c r="L58" s="310"/>
    </row>
    <row r="59" spans="1:12" ht="13.15" customHeight="1" x14ac:dyDescent="0.2">
      <c r="A59" s="301" t="s">
        <v>229</v>
      </c>
      <c r="B59" s="302"/>
      <c r="C59" s="302"/>
      <c r="D59" s="303"/>
      <c r="E59" s="308"/>
      <c r="F59" s="308"/>
      <c r="G59" s="308"/>
      <c r="H59" s="308"/>
      <c r="I59" s="321"/>
      <c r="J59" s="310"/>
      <c r="K59" s="321"/>
      <c r="L59" s="310"/>
    </row>
    <row r="60" spans="1:12" ht="13.9" customHeight="1" thickBot="1" x14ac:dyDescent="0.25">
      <c r="A60" s="325" t="s">
        <v>177</v>
      </c>
      <c r="B60" s="326"/>
      <c r="C60" s="326"/>
      <c r="D60" s="327"/>
      <c r="E60" s="322"/>
      <c r="F60" s="322"/>
      <c r="G60" s="322"/>
      <c r="H60" s="322"/>
      <c r="I60" s="323"/>
      <c r="J60" s="324"/>
      <c r="K60" s="323"/>
      <c r="L60" s="324"/>
    </row>
    <row r="63" spans="1:12" x14ac:dyDescent="0.2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</row>
  </sheetData>
  <customSheetViews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64">
    <mergeCell ref="A63:L63"/>
    <mergeCell ref="A58:D58"/>
    <mergeCell ref="E58:F60"/>
    <mergeCell ref="G58:H60"/>
    <mergeCell ref="I58:J60"/>
    <mergeCell ref="K58:L60"/>
    <mergeCell ref="A59:D59"/>
    <mergeCell ref="A60:D60"/>
    <mergeCell ref="K55:L57"/>
    <mergeCell ref="A56:D56"/>
    <mergeCell ref="A57:D57"/>
    <mergeCell ref="A55:D55"/>
    <mergeCell ref="E55:F57"/>
    <mergeCell ref="G55:H57"/>
    <mergeCell ref="I55:J57"/>
    <mergeCell ref="K49:L51"/>
    <mergeCell ref="A50:D50"/>
    <mergeCell ref="A51:D51"/>
    <mergeCell ref="A52:D52"/>
    <mergeCell ref="E52:F54"/>
    <mergeCell ref="G52:H54"/>
    <mergeCell ref="I52:J54"/>
    <mergeCell ref="K52:L54"/>
    <mergeCell ref="A53:D53"/>
    <mergeCell ref="A54:D54"/>
    <mergeCell ref="A49:D49"/>
    <mergeCell ref="E49:F51"/>
    <mergeCell ref="G49:H51"/>
    <mergeCell ref="I49:J51"/>
    <mergeCell ref="I40:J42"/>
    <mergeCell ref="A47:D47"/>
    <mergeCell ref="A48:D48"/>
    <mergeCell ref="A43:D43"/>
    <mergeCell ref="E43:F45"/>
    <mergeCell ref="K40:L42"/>
    <mergeCell ref="A41:D41"/>
    <mergeCell ref="A42:D42"/>
    <mergeCell ref="K43:L45"/>
    <mergeCell ref="A44:D44"/>
    <mergeCell ref="A46:D46"/>
    <mergeCell ref="E46:F48"/>
    <mergeCell ref="G46:H48"/>
    <mergeCell ref="I46:J48"/>
    <mergeCell ref="K46:L48"/>
    <mergeCell ref="G43:H45"/>
    <mergeCell ref="I43:J45"/>
    <mergeCell ref="A33:D33"/>
    <mergeCell ref="E33:F33"/>
    <mergeCell ref="G33:H33"/>
    <mergeCell ref="I33:J33"/>
    <mergeCell ref="A45:D45"/>
    <mergeCell ref="A40:D40"/>
    <mergeCell ref="E40:F42"/>
    <mergeCell ref="A32:L32"/>
    <mergeCell ref="K37:L39"/>
    <mergeCell ref="A38:D38"/>
    <mergeCell ref="A39:D39"/>
    <mergeCell ref="K33:L33"/>
    <mergeCell ref="A34:D34"/>
    <mergeCell ref="E34:F36"/>
    <mergeCell ref="G34:H36"/>
    <mergeCell ref="I34:J36"/>
    <mergeCell ref="K34:L36"/>
    <mergeCell ref="A35:D35"/>
    <mergeCell ref="A37:D37"/>
    <mergeCell ref="E37:F39"/>
    <mergeCell ref="G37:H39"/>
    <mergeCell ref="I37:J39"/>
    <mergeCell ref="A36:D36"/>
    <mergeCell ref="G40:H42"/>
    <mergeCell ref="A29:D29"/>
    <mergeCell ref="E29:F29"/>
    <mergeCell ref="G29:H29"/>
    <mergeCell ref="I29:J29"/>
    <mergeCell ref="K27:L27"/>
    <mergeCell ref="A28:D28"/>
    <mergeCell ref="E28:F28"/>
    <mergeCell ref="G28:H28"/>
    <mergeCell ref="I28:J28"/>
    <mergeCell ref="K28:L28"/>
    <mergeCell ref="K29:L29"/>
    <mergeCell ref="A27:D27"/>
    <mergeCell ref="E27:F27"/>
    <mergeCell ref="G27:H27"/>
    <mergeCell ref="I27:J27"/>
    <mergeCell ref="A22:L22"/>
    <mergeCell ref="A25:L25"/>
    <mergeCell ref="A26:D26"/>
    <mergeCell ref="E26:F26"/>
    <mergeCell ref="G26:H26"/>
    <mergeCell ref="I26:J26"/>
    <mergeCell ref="K26:L26"/>
    <mergeCell ref="K18:L18"/>
    <mergeCell ref="K19:L19"/>
    <mergeCell ref="A20:D20"/>
    <mergeCell ref="E20:F20"/>
    <mergeCell ref="G20:H20"/>
    <mergeCell ref="I20:J20"/>
    <mergeCell ref="K20:L20"/>
    <mergeCell ref="A19:D19"/>
    <mergeCell ref="A16:L16"/>
    <mergeCell ref="A17:L17"/>
    <mergeCell ref="G12:H12"/>
    <mergeCell ref="I12:J12"/>
    <mergeCell ref="K14:L14"/>
    <mergeCell ref="A15:D15"/>
    <mergeCell ref="E15:F15"/>
    <mergeCell ref="G15:H15"/>
    <mergeCell ref="E19:F19"/>
    <mergeCell ref="G19:H19"/>
    <mergeCell ref="A18:D18"/>
    <mergeCell ref="E18:F18"/>
    <mergeCell ref="G18:H18"/>
    <mergeCell ref="I18:J18"/>
    <mergeCell ref="I15:J15"/>
    <mergeCell ref="K15:L15"/>
    <mergeCell ref="A14:D14"/>
    <mergeCell ref="E14:F14"/>
    <mergeCell ref="I19:J19"/>
    <mergeCell ref="G6:H6"/>
    <mergeCell ref="I6:J6"/>
    <mergeCell ref="K12:L12"/>
    <mergeCell ref="A13:D13"/>
    <mergeCell ref="E13:F13"/>
    <mergeCell ref="G13:H13"/>
    <mergeCell ref="G14:H14"/>
    <mergeCell ref="I14:J14"/>
    <mergeCell ref="I13:J13"/>
    <mergeCell ref="K13:L13"/>
    <mergeCell ref="A12:D12"/>
    <mergeCell ref="E12:F12"/>
    <mergeCell ref="A9:L9"/>
    <mergeCell ref="A7:D7"/>
    <mergeCell ref="E7:F7"/>
    <mergeCell ref="G7:H7"/>
    <mergeCell ref="I7:J7"/>
    <mergeCell ref="A10:L10"/>
    <mergeCell ref="A6:D6"/>
    <mergeCell ref="E6:F6"/>
    <mergeCell ref="K6:L6"/>
    <mergeCell ref="A1:J1"/>
    <mergeCell ref="A2:L2"/>
    <mergeCell ref="A3:L3"/>
    <mergeCell ref="A4:D4"/>
    <mergeCell ref="E4:F4"/>
    <mergeCell ref="A11:D11"/>
    <mergeCell ref="E11:F11"/>
    <mergeCell ref="G11:H11"/>
    <mergeCell ref="I11:J11"/>
    <mergeCell ref="K11:L11"/>
    <mergeCell ref="A5:D5"/>
    <mergeCell ref="K7:L7"/>
    <mergeCell ref="A8:D8"/>
    <mergeCell ref="E8:F8"/>
    <mergeCell ref="G8:H8"/>
    <mergeCell ref="G4:H4"/>
    <mergeCell ref="I4:J4"/>
    <mergeCell ref="K4:L4"/>
    <mergeCell ref="E5:F5"/>
    <mergeCell ref="G5:H5"/>
    <mergeCell ref="I5:J5"/>
    <mergeCell ref="K5:L5"/>
    <mergeCell ref="I8:J8"/>
    <mergeCell ref="K8:L8"/>
  </mergeCells>
  <phoneticPr fontId="23" type="noConversion"/>
  <printOptions horizontalCentered="1"/>
  <pageMargins left="0.39370078740157483" right="0.39370078740157483" top="0.6692913385826772" bottom="0.19685039370078741" header="0.19685039370078741" footer="0.19685039370078741"/>
  <pageSetup scale="80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6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zoomScaleNormal="100" workbookViewId="0">
      <selection activeCell="O5" sqref="O5"/>
    </sheetView>
  </sheetViews>
  <sheetFormatPr defaultRowHeight="12.75" x14ac:dyDescent="0.2"/>
  <cols>
    <col min="1" max="9" width="9.140625" style="5"/>
    <col min="10" max="10" width="10" style="5" customWidth="1"/>
    <col min="11" max="11" width="9.140625" style="5"/>
    <col min="12" max="12" width="9.7109375" style="5" customWidth="1"/>
    <col min="13" max="13" width="11.42578125" style="5" customWidth="1"/>
    <col min="14" max="14" width="10.85546875" style="5" customWidth="1"/>
    <col min="15" max="15" width="18.85546875" style="5" customWidth="1"/>
    <col min="16" max="16384" width="9.140625" style="5"/>
  </cols>
  <sheetData>
    <row r="1" spans="1:15" ht="21.75" customHeight="1" x14ac:dyDescent="0.2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" t="s">
        <v>106</v>
      </c>
      <c r="N1" s="4">
        <v>2021</v>
      </c>
    </row>
    <row r="2" spans="1:15" ht="24.75" customHeight="1" thickBot="1" x14ac:dyDescent="0.25">
      <c r="A2" s="332" t="s">
        <v>107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333"/>
    </row>
    <row r="3" spans="1:15" ht="13.5" customHeight="1" x14ac:dyDescent="0.2">
      <c r="A3" s="230" t="s">
        <v>108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</row>
    <row r="4" spans="1:15" ht="15" customHeight="1" x14ac:dyDescent="0.2">
      <c r="A4" s="334" t="s">
        <v>109</v>
      </c>
      <c r="B4" s="335"/>
      <c r="C4" s="335"/>
      <c r="D4" s="335"/>
      <c r="E4" s="335"/>
      <c r="F4" s="335"/>
      <c r="G4" s="336">
        <f>N1 - 3</f>
        <v>2018</v>
      </c>
      <c r="H4" s="336"/>
      <c r="I4" s="336">
        <f>N1-2</f>
        <v>2019</v>
      </c>
      <c r="J4" s="336"/>
      <c r="K4" s="336">
        <f>N1-1</f>
        <v>2020</v>
      </c>
      <c r="L4" s="336"/>
      <c r="M4" s="337">
        <v>2021</v>
      </c>
      <c r="N4" s="338"/>
      <c r="O4" s="6"/>
    </row>
    <row r="5" spans="1:15" ht="12.75" customHeight="1" x14ac:dyDescent="0.2">
      <c r="A5" s="349" t="s">
        <v>110</v>
      </c>
      <c r="B5" s="350"/>
      <c r="C5" s="350"/>
      <c r="D5" s="350"/>
      <c r="E5" s="350"/>
      <c r="F5" s="350"/>
      <c r="G5" s="351">
        <v>31819</v>
      </c>
      <c r="H5" s="352"/>
      <c r="I5" s="353">
        <v>31503</v>
      </c>
      <c r="J5" s="353"/>
      <c r="K5" s="353">
        <v>31284</v>
      </c>
      <c r="L5" s="353"/>
      <c r="M5" s="354">
        <v>30698</v>
      </c>
      <c r="N5" s="355"/>
    </row>
    <row r="6" spans="1:15" ht="12.75" customHeight="1" thickBot="1" x14ac:dyDescent="0.25">
      <c r="A6" s="342"/>
      <c r="B6" s="343"/>
      <c r="C6" s="343"/>
      <c r="D6" s="343"/>
      <c r="E6" s="343"/>
      <c r="F6" s="343"/>
      <c r="G6" s="344"/>
      <c r="H6" s="345"/>
      <c r="I6" s="346"/>
      <c r="J6" s="346"/>
      <c r="K6" s="346"/>
      <c r="L6" s="346"/>
      <c r="M6" s="347"/>
      <c r="N6" s="348"/>
      <c r="O6" s="6"/>
    </row>
    <row r="7" spans="1:15" hidden="1" x14ac:dyDescent="0.2">
      <c r="A7" s="339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1"/>
    </row>
    <row r="8" spans="1:15" x14ac:dyDescent="0.2">
      <c r="A8" s="356" t="s">
        <v>111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8"/>
    </row>
    <row r="9" spans="1:15" x14ac:dyDescent="0.2">
      <c r="A9" s="359" t="s">
        <v>112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1">
        <v>786.68</v>
      </c>
      <c r="N9" s="362"/>
    </row>
    <row r="10" spans="1:15" x14ac:dyDescent="0.2">
      <c r="A10" s="363" t="s">
        <v>113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47"/>
      <c r="N10" s="348"/>
    </row>
    <row r="13" spans="1:15" x14ac:dyDescent="0.2">
      <c r="A13" s="365"/>
      <c r="B13" s="365"/>
      <c r="C13" s="365"/>
      <c r="E13" s="7"/>
    </row>
    <row r="15" spans="1:15" x14ac:dyDescent="0.2">
      <c r="A15" s="365"/>
      <c r="B15" s="365"/>
    </row>
    <row r="16" spans="1:15" x14ac:dyDescent="0.2">
      <c r="A16" s="365"/>
      <c r="B16" s="365"/>
    </row>
    <row r="17" spans="1:2" x14ac:dyDescent="0.2">
      <c r="A17" s="365"/>
      <c r="B17" s="365"/>
    </row>
    <row r="18" spans="1:2" x14ac:dyDescent="0.2">
      <c r="A18" s="365"/>
      <c r="B18" s="365"/>
    </row>
    <row r="19" spans="1:2" x14ac:dyDescent="0.2">
      <c r="A19" s="365"/>
      <c r="B19" s="365"/>
    </row>
    <row r="20" spans="1:2" x14ac:dyDescent="0.2">
      <c r="A20" s="365"/>
      <c r="B20" s="365"/>
    </row>
    <row r="21" spans="1:2" x14ac:dyDescent="0.2">
      <c r="A21" s="365"/>
      <c r="B21" s="365"/>
    </row>
    <row r="22" spans="1:2" x14ac:dyDescent="0.2">
      <c r="A22" s="365"/>
      <c r="B22" s="365"/>
    </row>
    <row r="23" spans="1:2" x14ac:dyDescent="0.2">
      <c r="A23" s="365"/>
      <c r="B23" s="365"/>
    </row>
    <row r="24" spans="1:2" x14ac:dyDescent="0.2">
      <c r="A24" s="365"/>
      <c r="B24" s="365"/>
    </row>
    <row r="25" spans="1:2" x14ac:dyDescent="0.2">
      <c r="A25" s="365"/>
      <c r="B25" s="365"/>
    </row>
    <row r="26" spans="1:2" x14ac:dyDescent="0.2">
      <c r="A26" s="365"/>
      <c r="B26" s="365"/>
    </row>
    <row r="27" spans="1:2" x14ac:dyDescent="0.2">
      <c r="A27" s="365"/>
      <c r="B27" s="365"/>
    </row>
    <row r="28" spans="1:2" x14ac:dyDescent="0.2">
      <c r="A28" s="365"/>
      <c r="B28" s="365"/>
    </row>
    <row r="29" spans="1:2" x14ac:dyDescent="0.2">
      <c r="A29" s="365"/>
      <c r="B29" s="365"/>
    </row>
    <row r="30" spans="1:2" x14ac:dyDescent="0.2">
      <c r="A30" s="365"/>
      <c r="B30" s="365"/>
    </row>
    <row r="31" spans="1:2" x14ac:dyDescent="0.2">
      <c r="A31" s="365"/>
      <c r="B31" s="365"/>
    </row>
  </sheetData>
  <customSheetViews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44">
    <mergeCell ref="A31:B31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13:C13"/>
    <mergeCell ref="A26:B26"/>
    <mergeCell ref="A15:B15"/>
    <mergeCell ref="A16:B16"/>
    <mergeCell ref="A17:B17"/>
    <mergeCell ref="A18:B18"/>
    <mergeCell ref="A19:B19"/>
    <mergeCell ref="A20:B20"/>
    <mergeCell ref="A8:N8"/>
    <mergeCell ref="A9:L9"/>
    <mergeCell ref="M9:N9"/>
    <mergeCell ref="A10:C10"/>
    <mergeCell ref="D10:L10"/>
    <mergeCell ref="M10:N10"/>
    <mergeCell ref="A5:F5"/>
    <mergeCell ref="G5:H5"/>
    <mergeCell ref="I5:J5"/>
    <mergeCell ref="K5:L5"/>
    <mergeCell ref="M5:N5"/>
    <mergeCell ref="A7:F7"/>
    <mergeCell ref="G7:N7"/>
    <mergeCell ref="A6:F6"/>
    <mergeCell ref="G6:H6"/>
    <mergeCell ref="I6:J6"/>
    <mergeCell ref="K6:L6"/>
    <mergeCell ref="M6:N6"/>
    <mergeCell ref="A1:L1"/>
    <mergeCell ref="A2:N2"/>
    <mergeCell ref="A3:N3"/>
    <mergeCell ref="A4:F4"/>
    <mergeCell ref="G4:H4"/>
    <mergeCell ref="I4:J4"/>
    <mergeCell ref="K4:L4"/>
    <mergeCell ref="M4:N4"/>
  </mergeCells>
  <phoneticPr fontId="23" type="noConversion"/>
  <pageMargins left="0.39370078740157483" right="0.39370078740157483" top="0.67" bottom="0.19685039370078741" header="0.19685039370078741" footer="0.19685039370078741"/>
  <pageSetup paperSize="9" orientation="landscape" r:id="rId4"/>
  <headerFooter alignWithMargins="0">
    <oddFooter>&amp;L&amp;"Tahoma,Corsivo"&amp;8Elenco Processi&amp;R&amp;P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9"/>
  <sheetViews>
    <sheetView topLeftCell="A10" zoomScaleNormal="100" zoomScalePageLayoutView="90" workbookViewId="0">
      <selection activeCell="I54" sqref="I54:J54"/>
    </sheetView>
  </sheetViews>
  <sheetFormatPr defaultRowHeight="12.75" x14ac:dyDescent="0.2"/>
  <cols>
    <col min="1" max="4" width="9.140625" style="5"/>
    <col min="5" max="6" width="14" style="5" customWidth="1"/>
    <col min="7" max="7" width="14.28515625" style="5" customWidth="1"/>
    <col min="8" max="8" width="12.7109375" style="5" customWidth="1"/>
    <col min="9" max="9" width="12.42578125" style="5" customWidth="1"/>
    <col min="10" max="10" width="13" style="5" customWidth="1"/>
    <col min="11" max="11" width="12.85546875" style="5" customWidth="1"/>
    <col min="12" max="12" width="13" style="5" customWidth="1"/>
    <col min="13" max="13" width="9.140625" style="5"/>
    <col min="14" max="14" width="19" style="5" customWidth="1"/>
    <col min="15" max="16384" width="9.140625" style="5"/>
  </cols>
  <sheetData>
    <row r="1" spans="1:14" ht="21.75" customHeight="1" x14ac:dyDescent="0.2">
      <c r="A1" s="376"/>
      <c r="B1" s="377"/>
      <c r="C1" s="377"/>
      <c r="D1" s="377"/>
      <c r="E1" s="377"/>
      <c r="F1" s="377"/>
      <c r="G1" s="377"/>
      <c r="H1" s="377"/>
      <c r="I1" s="377"/>
      <c r="J1" s="377"/>
      <c r="K1" s="8" t="s">
        <v>106</v>
      </c>
      <c r="L1" s="9">
        <v>2021</v>
      </c>
    </row>
    <row r="2" spans="1:14" ht="24.75" customHeight="1" x14ac:dyDescent="0.2">
      <c r="A2" s="378" t="s">
        <v>114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80"/>
    </row>
    <row r="3" spans="1:14" x14ac:dyDescent="0.2">
      <c r="A3" s="381" t="s">
        <v>115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3"/>
    </row>
    <row r="4" spans="1:14" ht="16.5" customHeight="1" x14ac:dyDescent="0.2">
      <c r="A4" s="384" t="s">
        <v>116</v>
      </c>
      <c r="B4" s="385"/>
      <c r="C4" s="385"/>
      <c r="D4" s="385"/>
      <c r="E4" s="375">
        <f>$L$1-3</f>
        <v>2018</v>
      </c>
      <c r="F4" s="375"/>
      <c r="G4" s="375">
        <f>$L$1-2</f>
        <v>2019</v>
      </c>
      <c r="H4" s="375"/>
      <c r="I4" s="375">
        <f>$L$1-1</f>
        <v>2020</v>
      </c>
      <c r="J4" s="375"/>
      <c r="K4" s="375">
        <f>$L$1</f>
        <v>2021</v>
      </c>
      <c r="L4" s="388"/>
    </row>
    <row r="5" spans="1:14" ht="18" customHeight="1" x14ac:dyDescent="0.2">
      <c r="A5" s="386"/>
      <c r="B5" s="387"/>
      <c r="C5" s="385"/>
      <c r="D5" s="385"/>
      <c r="E5" s="10" t="s">
        <v>117</v>
      </c>
      <c r="F5" s="11" t="s">
        <v>118</v>
      </c>
      <c r="G5" s="10" t="s">
        <v>117</v>
      </c>
      <c r="H5" s="11" t="s">
        <v>118</v>
      </c>
      <c r="I5" s="10" t="s">
        <v>117</v>
      </c>
      <c r="J5" s="11" t="s">
        <v>118</v>
      </c>
      <c r="K5" s="12" t="s">
        <v>117</v>
      </c>
      <c r="L5" s="13" t="s">
        <v>118</v>
      </c>
    </row>
    <row r="6" spans="1:14" ht="24.75" customHeight="1" x14ac:dyDescent="0.2">
      <c r="A6" s="389" t="s">
        <v>119</v>
      </c>
      <c r="B6" s="390"/>
      <c r="C6" s="390"/>
      <c r="D6" s="390"/>
      <c r="E6" s="16">
        <v>1466450.11</v>
      </c>
      <c r="F6" s="15"/>
      <c r="G6" s="16">
        <v>1314593.79</v>
      </c>
      <c r="H6" s="15"/>
      <c r="I6" s="16">
        <v>1858044.24</v>
      </c>
      <c r="J6" s="15"/>
      <c r="K6" s="17"/>
      <c r="L6" s="18"/>
    </row>
    <row r="7" spans="1:14" ht="24.75" customHeight="1" x14ac:dyDescent="0.2">
      <c r="A7" s="389" t="s">
        <v>120</v>
      </c>
      <c r="B7" s="390"/>
      <c r="C7" s="390"/>
      <c r="D7" s="390"/>
      <c r="E7" s="16"/>
      <c r="F7" s="15"/>
      <c r="G7" s="16"/>
      <c r="H7" s="15"/>
      <c r="I7" s="16"/>
      <c r="J7" s="15"/>
      <c r="K7" s="17"/>
      <c r="L7" s="18"/>
    </row>
    <row r="8" spans="1:14" ht="24.75" customHeight="1" x14ac:dyDescent="0.2">
      <c r="A8" s="389" t="s">
        <v>121</v>
      </c>
      <c r="B8" s="390"/>
      <c r="C8" s="390"/>
      <c r="D8" s="390"/>
      <c r="E8" s="16"/>
      <c r="F8" s="19"/>
      <c r="G8" s="16"/>
      <c r="H8" s="20"/>
      <c r="I8" s="16"/>
      <c r="J8" s="20"/>
      <c r="K8" s="17"/>
      <c r="L8" s="21"/>
    </row>
    <row r="9" spans="1:14" ht="24.75" customHeight="1" x14ac:dyDescent="0.2">
      <c r="A9" s="389" t="s">
        <v>122</v>
      </c>
      <c r="B9" s="390"/>
      <c r="C9" s="390"/>
      <c r="D9" s="390"/>
      <c r="E9" s="16">
        <v>5134776.75</v>
      </c>
      <c r="F9" s="20">
        <v>1534474.34</v>
      </c>
      <c r="G9" s="16">
        <v>5224163.17</v>
      </c>
      <c r="H9" s="20">
        <v>1644600.46</v>
      </c>
      <c r="I9" s="16">
        <v>5072279.49</v>
      </c>
      <c r="J9" s="20">
        <v>2136830.13</v>
      </c>
      <c r="K9" s="17"/>
      <c r="L9" s="21"/>
      <c r="N9" s="22"/>
    </row>
    <row r="10" spans="1:14" ht="24.75" customHeight="1" x14ac:dyDescent="0.2">
      <c r="A10" s="389" t="s">
        <v>123</v>
      </c>
      <c r="B10" s="390"/>
      <c r="C10" s="390"/>
      <c r="D10" s="390"/>
      <c r="E10" s="16">
        <v>531658.1</v>
      </c>
      <c r="F10" s="20">
        <v>326478.07</v>
      </c>
      <c r="G10" s="16">
        <v>585767.27</v>
      </c>
      <c r="H10" s="20">
        <v>343484.02</v>
      </c>
      <c r="I10" s="16">
        <v>755710.11</v>
      </c>
      <c r="J10" s="20">
        <v>503749.97</v>
      </c>
      <c r="K10" s="17"/>
      <c r="L10" s="21"/>
    </row>
    <row r="11" spans="1:14" ht="24.75" customHeight="1" x14ac:dyDescent="0.2">
      <c r="A11" s="389" t="s">
        <v>124</v>
      </c>
      <c r="B11" s="390"/>
      <c r="C11" s="390"/>
      <c r="D11" s="390"/>
      <c r="E11" s="16">
        <v>1028454.5</v>
      </c>
      <c r="F11" s="20">
        <v>403782.03</v>
      </c>
      <c r="G11" s="16">
        <v>2029188.57</v>
      </c>
      <c r="H11" s="20">
        <v>583372.86</v>
      </c>
      <c r="I11" s="16">
        <v>1557426.16</v>
      </c>
      <c r="J11" s="20">
        <v>899229.01</v>
      </c>
      <c r="K11" s="17"/>
      <c r="L11" s="21"/>
    </row>
    <row r="12" spans="1:14" ht="24.75" customHeight="1" x14ac:dyDescent="0.2">
      <c r="A12" s="389" t="s">
        <v>125</v>
      </c>
      <c r="B12" s="390"/>
      <c r="C12" s="390"/>
      <c r="D12" s="390"/>
      <c r="E12" s="16"/>
      <c r="F12" s="20"/>
      <c r="G12" s="16"/>
      <c r="H12" s="20"/>
      <c r="I12" s="16"/>
      <c r="J12" s="20"/>
      <c r="K12" s="17"/>
      <c r="L12" s="21"/>
    </row>
    <row r="13" spans="1:14" ht="24.75" customHeight="1" x14ac:dyDescent="0.2">
      <c r="A13" s="389" t="s">
        <v>271</v>
      </c>
      <c r="B13" s="390"/>
      <c r="C13" s="390"/>
      <c r="D13" s="390"/>
      <c r="E13" s="16"/>
      <c r="F13" s="20"/>
      <c r="G13" s="16">
        <v>121106.4</v>
      </c>
      <c r="H13" s="20">
        <v>121106.4</v>
      </c>
      <c r="I13" s="16"/>
      <c r="J13" s="20"/>
      <c r="K13" s="17"/>
      <c r="L13" s="21"/>
    </row>
    <row r="14" spans="1:14" ht="24.75" customHeight="1" x14ac:dyDescent="0.2">
      <c r="A14" s="391" t="s">
        <v>126</v>
      </c>
      <c r="B14" s="392"/>
      <c r="C14" s="392"/>
      <c r="D14" s="392"/>
      <c r="E14" s="16">
        <v>533150.53</v>
      </c>
      <c r="F14" s="20">
        <v>524890.56000000006</v>
      </c>
      <c r="G14" s="16">
        <v>537325.63</v>
      </c>
      <c r="H14" s="20">
        <v>528330.22</v>
      </c>
      <c r="I14" s="16">
        <v>496583.52</v>
      </c>
      <c r="J14" s="20">
        <v>475115.58</v>
      </c>
      <c r="K14" s="17"/>
      <c r="L14" s="21"/>
    </row>
    <row r="15" spans="1:14" ht="24.75" customHeight="1" thickBot="1" x14ac:dyDescent="0.25">
      <c r="A15" s="366" t="s">
        <v>127</v>
      </c>
      <c r="B15" s="367"/>
      <c r="C15" s="367"/>
      <c r="D15" s="367"/>
      <c r="E15" s="23">
        <f t="shared" ref="E15:K15" si="0">SUM(E6:E14)</f>
        <v>8694489.9900000002</v>
      </c>
      <c r="F15" s="23">
        <f t="shared" si="0"/>
        <v>2789625.0000000005</v>
      </c>
      <c r="G15" s="23">
        <f>SUM(G6:G14)</f>
        <v>9812144.8300000019</v>
      </c>
      <c r="H15" s="23">
        <f t="shared" si="0"/>
        <v>3220893.96</v>
      </c>
      <c r="I15" s="23">
        <f>SUM(I6:I14)</f>
        <v>9740043.5199999996</v>
      </c>
      <c r="J15" s="23">
        <f t="shared" si="0"/>
        <v>4014924.6899999995</v>
      </c>
      <c r="K15" s="23">
        <f t="shared" si="0"/>
        <v>0</v>
      </c>
      <c r="L15" s="24">
        <f>SUM(L8:L14)</f>
        <v>0</v>
      </c>
    </row>
    <row r="16" spans="1:14" ht="14.25" customHeight="1" thickBot="1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</row>
    <row r="17" spans="1:13" ht="15" customHeight="1" x14ac:dyDescent="0.2">
      <c r="A17" s="368" t="s">
        <v>128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70"/>
      <c r="M17" s="28"/>
    </row>
    <row r="18" spans="1:13" ht="15" customHeight="1" x14ac:dyDescent="0.2">
      <c r="A18" s="371" t="s">
        <v>116</v>
      </c>
      <c r="B18" s="372"/>
      <c r="C18" s="372"/>
      <c r="D18" s="372"/>
      <c r="E18" s="375">
        <f>$L$1-3</f>
        <v>2018</v>
      </c>
      <c r="F18" s="375"/>
      <c r="G18" s="375">
        <f>$L$1-2</f>
        <v>2019</v>
      </c>
      <c r="H18" s="375"/>
      <c r="I18" s="375">
        <f>$L$1-1</f>
        <v>2020</v>
      </c>
      <c r="J18" s="375"/>
      <c r="K18" s="375">
        <f>$L$1</f>
        <v>2021</v>
      </c>
      <c r="L18" s="388"/>
    </row>
    <row r="19" spans="1:13" ht="12.75" customHeight="1" x14ac:dyDescent="0.2">
      <c r="A19" s="373"/>
      <c r="B19" s="374"/>
      <c r="C19" s="372"/>
      <c r="D19" s="372"/>
      <c r="E19" s="10" t="s">
        <v>129</v>
      </c>
      <c r="F19" s="11" t="s">
        <v>130</v>
      </c>
      <c r="G19" s="10" t="s">
        <v>129</v>
      </c>
      <c r="H19" s="11" t="s">
        <v>130</v>
      </c>
      <c r="I19" s="10" t="s">
        <v>129</v>
      </c>
      <c r="J19" s="11" t="s">
        <v>130</v>
      </c>
      <c r="K19" s="12" t="s">
        <v>129</v>
      </c>
      <c r="L19" s="13" t="s">
        <v>130</v>
      </c>
    </row>
    <row r="20" spans="1:13" ht="24.75" customHeight="1" x14ac:dyDescent="0.2">
      <c r="A20" s="391" t="s">
        <v>131</v>
      </c>
      <c r="B20" s="392"/>
      <c r="C20" s="392"/>
      <c r="D20" s="392"/>
      <c r="E20" s="14">
        <v>5239979.08</v>
      </c>
      <c r="F20" s="19">
        <v>2862285.38</v>
      </c>
      <c r="G20" s="14">
        <v>5394187.1900000004</v>
      </c>
      <c r="H20" s="19">
        <v>2530883.8199999998</v>
      </c>
      <c r="I20" s="14">
        <v>5056699.67</v>
      </c>
      <c r="J20" s="19">
        <v>2328621.4300000002</v>
      </c>
      <c r="K20" s="17"/>
      <c r="L20" s="21"/>
    </row>
    <row r="21" spans="1:13" ht="24.75" customHeight="1" x14ac:dyDescent="0.2">
      <c r="A21" s="391" t="s">
        <v>132</v>
      </c>
      <c r="B21" s="392"/>
      <c r="C21" s="392"/>
      <c r="D21" s="392"/>
      <c r="E21" s="14">
        <v>1209371.3</v>
      </c>
      <c r="F21" s="19">
        <v>152719.17000000001</v>
      </c>
      <c r="G21" s="14">
        <v>1068566.3</v>
      </c>
      <c r="H21" s="19">
        <v>283057.98</v>
      </c>
      <c r="I21" s="14">
        <v>1678461.9</v>
      </c>
      <c r="J21" s="19">
        <v>328180.14</v>
      </c>
      <c r="K21" s="17"/>
      <c r="L21" s="21"/>
    </row>
    <row r="22" spans="1:13" ht="24.75" customHeight="1" x14ac:dyDescent="0.2">
      <c r="A22" s="389" t="s">
        <v>133</v>
      </c>
      <c r="B22" s="390"/>
      <c r="C22" s="390"/>
      <c r="D22" s="390"/>
      <c r="E22" s="14"/>
      <c r="F22" s="19"/>
      <c r="G22" s="14"/>
      <c r="H22" s="19"/>
      <c r="I22" s="14"/>
      <c r="J22" s="19"/>
      <c r="K22" s="17"/>
      <c r="L22" s="21"/>
    </row>
    <row r="23" spans="1:13" ht="24.75" customHeight="1" x14ac:dyDescent="0.2">
      <c r="A23" s="391" t="s">
        <v>134</v>
      </c>
      <c r="B23" s="392"/>
      <c r="C23" s="392"/>
      <c r="D23" s="392"/>
      <c r="E23" s="14">
        <v>309478.2</v>
      </c>
      <c r="F23" s="19">
        <v>309478.2</v>
      </c>
      <c r="G23" s="14">
        <v>323569.52</v>
      </c>
      <c r="H23" s="19">
        <v>323569.52</v>
      </c>
      <c r="I23" s="14">
        <v>122231.51</v>
      </c>
      <c r="J23" s="19">
        <v>115833.82</v>
      </c>
      <c r="K23" s="17"/>
      <c r="L23" s="21"/>
    </row>
    <row r="24" spans="1:13" ht="24.75" customHeight="1" x14ac:dyDescent="0.2">
      <c r="A24" s="391" t="s">
        <v>135</v>
      </c>
      <c r="B24" s="392"/>
      <c r="C24" s="392"/>
      <c r="D24" s="392"/>
      <c r="E24" s="14"/>
      <c r="F24" s="19"/>
      <c r="G24" s="14">
        <v>121106.4</v>
      </c>
      <c r="H24" s="19">
        <v>121106.4</v>
      </c>
      <c r="I24" s="14"/>
      <c r="J24" s="19"/>
      <c r="K24" s="17"/>
      <c r="L24" s="21"/>
    </row>
    <row r="25" spans="1:13" ht="24.75" customHeight="1" x14ac:dyDescent="0.2">
      <c r="A25" s="391" t="s">
        <v>136</v>
      </c>
      <c r="B25" s="392"/>
      <c r="C25" s="392"/>
      <c r="D25" s="392"/>
      <c r="E25" s="14">
        <v>533150.53</v>
      </c>
      <c r="F25" s="19">
        <v>530624.22</v>
      </c>
      <c r="G25" s="14">
        <v>537325.63</v>
      </c>
      <c r="H25" s="19">
        <v>535754.61</v>
      </c>
      <c r="I25" s="14">
        <v>496583.52</v>
      </c>
      <c r="J25" s="19">
        <v>480562.55</v>
      </c>
      <c r="K25" s="17"/>
      <c r="L25" s="21"/>
    </row>
    <row r="26" spans="1:13" s="29" customFormat="1" ht="24.75" customHeight="1" thickBot="1" x14ac:dyDescent="0.25">
      <c r="A26" s="366" t="s">
        <v>137</v>
      </c>
      <c r="B26" s="367"/>
      <c r="C26" s="367"/>
      <c r="D26" s="367"/>
      <c r="E26" s="23">
        <f t="shared" ref="E26:L26" si="1">SUM(E20:E25)</f>
        <v>7291979.1100000003</v>
      </c>
      <c r="F26" s="23">
        <f t="shared" si="1"/>
        <v>3855106.9699999997</v>
      </c>
      <c r="G26" s="23">
        <f t="shared" si="1"/>
        <v>7444755.04</v>
      </c>
      <c r="H26" s="23">
        <f t="shared" si="1"/>
        <v>3794372.3299999996</v>
      </c>
      <c r="I26" s="23">
        <f t="shared" si="1"/>
        <v>7353976.5999999996</v>
      </c>
      <c r="J26" s="23">
        <f t="shared" si="1"/>
        <v>3253197.94</v>
      </c>
      <c r="K26" s="23">
        <f t="shared" si="1"/>
        <v>0</v>
      </c>
      <c r="L26" s="24">
        <f t="shared" si="1"/>
        <v>0</v>
      </c>
    </row>
    <row r="27" spans="1:13" ht="14.25" customHeight="1" thickBo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3" ht="14.25" customHeight="1" x14ac:dyDescent="0.2">
      <c r="A28" s="368" t="s">
        <v>138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70"/>
    </row>
    <row r="29" spans="1:13" ht="14.25" customHeight="1" x14ac:dyDescent="0.2">
      <c r="A29" s="371" t="s">
        <v>139</v>
      </c>
      <c r="B29" s="372" t="s">
        <v>140</v>
      </c>
      <c r="C29" s="372"/>
      <c r="D29" s="372"/>
      <c r="E29" s="375">
        <f>$L$1-3</f>
        <v>2018</v>
      </c>
      <c r="F29" s="375"/>
      <c r="G29" s="375">
        <f>$L$1-2</f>
        <v>2019</v>
      </c>
      <c r="H29" s="375"/>
      <c r="I29" s="375">
        <f>$L$1-1</f>
        <v>2020</v>
      </c>
      <c r="J29" s="375"/>
      <c r="K29" s="375">
        <f>$L$1</f>
        <v>2021</v>
      </c>
      <c r="L29" s="388"/>
    </row>
    <row r="30" spans="1:13" ht="14.25" customHeight="1" x14ac:dyDescent="0.2">
      <c r="A30" s="371"/>
      <c r="B30" s="372"/>
      <c r="C30" s="372"/>
      <c r="D30" s="372"/>
      <c r="E30" s="11" t="s">
        <v>141</v>
      </c>
      <c r="F30" s="11" t="s">
        <v>142</v>
      </c>
      <c r="G30" s="11" t="s">
        <v>141</v>
      </c>
      <c r="H30" s="11" t="s">
        <v>142</v>
      </c>
      <c r="I30" s="11" t="s">
        <v>141</v>
      </c>
      <c r="J30" s="11" t="s">
        <v>142</v>
      </c>
      <c r="K30" s="30" t="s">
        <v>141</v>
      </c>
      <c r="L30" s="13" t="s">
        <v>142</v>
      </c>
    </row>
    <row r="31" spans="1:13" ht="28.5" customHeight="1" x14ac:dyDescent="0.2">
      <c r="A31" s="31">
        <v>1</v>
      </c>
      <c r="B31" s="390" t="s">
        <v>143</v>
      </c>
      <c r="C31" s="390"/>
      <c r="D31" s="390"/>
      <c r="E31" s="14"/>
      <c r="F31" s="19"/>
      <c r="G31" s="14"/>
      <c r="H31" s="19"/>
      <c r="I31" s="14"/>
      <c r="J31" s="19"/>
      <c r="K31" s="17"/>
      <c r="L31" s="21"/>
    </row>
    <row r="32" spans="1:13" ht="14.25" customHeight="1" x14ac:dyDescent="0.2">
      <c r="A32" s="31">
        <v>2</v>
      </c>
      <c r="B32" s="392" t="s">
        <v>144</v>
      </c>
      <c r="C32" s="392"/>
      <c r="D32" s="392"/>
      <c r="E32" s="14">
        <v>4020390.07</v>
      </c>
      <c r="F32" s="19">
        <v>2755952.95</v>
      </c>
      <c r="G32" s="14">
        <v>4858685.95</v>
      </c>
      <c r="H32" s="19">
        <v>4021875.68</v>
      </c>
      <c r="I32" s="14">
        <v>4417991.6900000004</v>
      </c>
      <c r="J32" s="19">
        <v>3155768.7</v>
      </c>
      <c r="K32" s="17"/>
      <c r="L32" s="21"/>
    </row>
    <row r="33" spans="1:12" ht="14.25" customHeight="1" x14ac:dyDescent="0.2">
      <c r="A33" s="31">
        <v>3</v>
      </c>
      <c r="B33" s="392" t="s">
        <v>145</v>
      </c>
      <c r="C33" s="392"/>
      <c r="D33" s="392"/>
      <c r="E33" s="14">
        <v>665255.05000000005</v>
      </c>
      <c r="F33" s="19">
        <v>282501.55</v>
      </c>
      <c r="G33" s="14">
        <v>586017.34</v>
      </c>
      <c r="H33" s="19">
        <v>237929.56</v>
      </c>
      <c r="I33" s="14">
        <v>589745.86</v>
      </c>
      <c r="J33" s="19">
        <v>233146.91</v>
      </c>
      <c r="K33" s="17"/>
      <c r="L33" s="21"/>
    </row>
    <row r="34" spans="1:12" ht="14.25" customHeight="1" x14ac:dyDescent="0.2">
      <c r="A34" s="31">
        <v>4</v>
      </c>
      <c r="B34" s="392" t="s">
        <v>146</v>
      </c>
      <c r="C34" s="392"/>
      <c r="D34" s="392"/>
      <c r="E34" s="14">
        <v>4369262.7300000004</v>
      </c>
      <c r="F34" s="19">
        <v>2674555.89</v>
      </c>
      <c r="G34" s="14">
        <v>2313347.58</v>
      </c>
      <c r="H34" s="19">
        <v>449594.23</v>
      </c>
      <c r="I34" s="14">
        <v>3229566.14</v>
      </c>
      <c r="J34" s="19">
        <v>79994.58</v>
      </c>
      <c r="K34" s="17"/>
      <c r="L34" s="21"/>
    </row>
    <row r="35" spans="1:12" ht="14.25" customHeight="1" x14ac:dyDescent="0.2">
      <c r="A35" s="31">
        <v>6</v>
      </c>
      <c r="B35" s="392" t="s">
        <v>147</v>
      </c>
      <c r="C35" s="392"/>
      <c r="D35" s="392"/>
      <c r="E35" s="14"/>
      <c r="F35" s="19"/>
      <c r="G35" s="14"/>
      <c r="H35" s="19"/>
      <c r="I35" s="14"/>
      <c r="J35" s="19"/>
      <c r="K35" s="17"/>
      <c r="L35" s="21"/>
    </row>
    <row r="36" spans="1:12" ht="14.25" customHeight="1" x14ac:dyDescent="0.2">
      <c r="A36" s="31">
        <v>9</v>
      </c>
      <c r="B36" s="392" t="s">
        <v>148</v>
      </c>
      <c r="C36" s="392"/>
      <c r="D36" s="392"/>
      <c r="E36" s="14">
        <v>23255.86</v>
      </c>
      <c r="F36" s="19">
        <v>7746.85</v>
      </c>
      <c r="G36" s="14">
        <v>20625.95</v>
      </c>
      <c r="H36" s="19">
        <v>7846.85</v>
      </c>
      <c r="I36" s="14">
        <v>21081.51</v>
      </c>
      <c r="J36" s="19">
        <v>13003.46</v>
      </c>
      <c r="K36" s="17"/>
      <c r="L36" s="21"/>
    </row>
    <row r="37" spans="1:12" s="29" customFormat="1" ht="14.25" customHeight="1" x14ac:dyDescent="0.2">
      <c r="A37" s="393" t="s">
        <v>149</v>
      </c>
      <c r="B37" s="394"/>
      <c r="C37" s="394"/>
      <c r="D37" s="394"/>
      <c r="E37" s="32">
        <f t="shared" ref="E37:L37" si="2">SUM(E31:E36)</f>
        <v>9078163.7100000009</v>
      </c>
      <c r="F37" s="32">
        <f t="shared" si="2"/>
        <v>5720757.2400000002</v>
      </c>
      <c r="G37" s="32">
        <f t="shared" si="2"/>
        <v>7778676.8200000003</v>
      </c>
      <c r="H37" s="32">
        <f t="shared" si="2"/>
        <v>4717246.32</v>
      </c>
      <c r="I37" s="32">
        <f t="shared" si="2"/>
        <v>8258385.2000000011</v>
      </c>
      <c r="J37" s="32">
        <f t="shared" si="2"/>
        <v>3481913.6500000004</v>
      </c>
      <c r="K37" s="32">
        <f t="shared" si="2"/>
        <v>0</v>
      </c>
      <c r="L37" s="33">
        <f t="shared" si="2"/>
        <v>0</v>
      </c>
    </row>
    <row r="38" spans="1:12" ht="14.25" customHeight="1" x14ac:dyDescent="0.2">
      <c r="A38" s="371" t="s">
        <v>139</v>
      </c>
      <c r="B38" s="372" t="s">
        <v>150</v>
      </c>
      <c r="C38" s="372"/>
      <c r="D38" s="372"/>
      <c r="E38" s="375">
        <f>$L$1-3</f>
        <v>2018</v>
      </c>
      <c r="F38" s="375"/>
      <c r="G38" s="375">
        <f>$L$1-2</f>
        <v>2019</v>
      </c>
      <c r="H38" s="375"/>
      <c r="I38" s="375">
        <f>$L$1-1</f>
        <v>2020</v>
      </c>
      <c r="J38" s="375"/>
      <c r="K38" s="375">
        <f>$L$1</f>
        <v>2021</v>
      </c>
      <c r="L38" s="388"/>
    </row>
    <row r="39" spans="1:12" ht="14.25" customHeight="1" x14ac:dyDescent="0.2">
      <c r="A39" s="371"/>
      <c r="B39" s="372"/>
      <c r="C39" s="372"/>
      <c r="D39" s="372"/>
      <c r="E39" s="11" t="s">
        <v>151</v>
      </c>
      <c r="F39" s="11" t="s">
        <v>152</v>
      </c>
      <c r="G39" s="11" t="s">
        <v>151</v>
      </c>
      <c r="H39" s="11" t="s">
        <v>152</v>
      </c>
      <c r="I39" s="11" t="s">
        <v>151</v>
      </c>
      <c r="J39" s="11" t="s">
        <v>152</v>
      </c>
      <c r="K39" s="30" t="s">
        <v>151</v>
      </c>
      <c r="L39" s="13" t="s">
        <v>152</v>
      </c>
    </row>
    <row r="40" spans="1:12" ht="14.25" customHeight="1" x14ac:dyDescent="0.2">
      <c r="A40" s="31">
        <v>1</v>
      </c>
      <c r="B40" s="392" t="s">
        <v>153</v>
      </c>
      <c r="C40" s="392"/>
      <c r="D40" s="392"/>
      <c r="E40" s="14">
        <v>3813523.07</v>
      </c>
      <c r="F40" s="19">
        <v>2834409.44</v>
      </c>
      <c r="G40" s="14">
        <v>3337656.31</v>
      </c>
      <c r="H40" s="19">
        <v>2891869.79</v>
      </c>
      <c r="I40" s="14">
        <v>3203633.45</v>
      </c>
      <c r="J40" s="19">
        <v>2530132.65</v>
      </c>
      <c r="K40" s="17"/>
      <c r="L40" s="21"/>
    </row>
    <row r="41" spans="1:12" ht="14.25" customHeight="1" x14ac:dyDescent="0.2">
      <c r="A41" s="31">
        <v>2</v>
      </c>
      <c r="B41" s="392" t="s">
        <v>154</v>
      </c>
      <c r="C41" s="392"/>
      <c r="D41" s="392"/>
      <c r="E41" s="14">
        <v>2165896.89</v>
      </c>
      <c r="F41" s="19">
        <v>1597183.55</v>
      </c>
      <c r="G41" s="14">
        <v>1613207.86</v>
      </c>
      <c r="H41" s="19">
        <v>992891.08</v>
      </c>
      <c r="I41" s="14">
        <v>1327924.3500000001</v>
      </c>
      <c r="J41" s="19">
        <v>679798.03</v>
      </c>
      <c r="K41" s="17"/>
      <c r="L41" s="21"/>
    </row>
    <row r="42" spans="1:12" ht="26.25" customHeight="1" x14ac:dyDescent="0.2">
      <c r="A42" s="31">
        <v>3</v>
      </c>
      <c r="B42" s="390" t="s">
        <v>155</v>
      </c>
      <c r="C42" s="390"/>
      <c r="D42" s="390"/>
      <c r="E42" s="14"/>
      <c r="F42" s="19"/>
      <c r="G42" s="14"/>
      <c r="H42" s="19"/>
      <c r="I42" s="14"/>
      <c r="J42" s="19"/>
      <c r="K42" s="17"/>
      <c r="L42" s="21"/>
    </row>
    <row r="43" spans="1:12" ht="14.25" customHeight="1" x14ac:dyDescent="0.2">
      <c r="A43" s="31">
        <v>4</v>
      </c>
      <c r="B43" s="392" t="s">
        <v>156</v>
      </c>
      <c r="C43" s="392"/>
      <c r="D43" s="392"/>
      <c r="E43" s="14"/>
      <c r="F43" s="19"/>
      <c r="G43" s="14"/>
      <c r="H43" s="19"/>
      <c r="I43" s="14"/>
      <c r="J43" s="19"/>
      <c r="K43" s="17"/>
      <c r="L43" s="21"/>
    </row>
    <row r="44" spans="1:12" ht="20.25" customHeight="1" x14ac:dyDescent="0.2">
      <c r="A44" s="31">
        <v>5</v>
      </c>
      <c r="B44" s="390" t="s">
        <v>157</v>
      </c>
      <c r="C44" s="390"/>
      <c r="D44" s="390"/>
      <c r="E44" s="14"/>
      <c r="F44" s="19"/>
      <c r="G44" s="14"/>
      <c r="H44" s="19"/>
      <c r="I44" s="14"/>
      <c r="J44" s="19"/>
      <c r="K44" s="17"/>
      <c r="L44" s="21"/>
    </row>
    <row r="45" spans="1:12" ht="14.25" customHeight="1" x14ac:dyDescent="0.2">
      <c r="A45" s="31">
        <v>7</v>
      </c>
      <c r="B45" s="392" t="s">
        <v>148</v>
      </c>
      <c r="C45" s="392"/>
      <c r="D45" s="392"/>
      <c r="E45" s="14">
        <v>93775.67</v>
      </c>
      <c r="F45" s="19">
        <v>76659.98</v>
      </c>
      <c r="G45" s="14">
        <v>19451.849999999999</v>
      </c>
      <c r="H45" s="19">
        <v>5391.64</v>
      </c>
      <c r="I45" s="14">
        <v>3573.28</v>
      </c>
      <c r="J45" s="19">
        <v>2253.2800000000002</v>
      </c>
      <c r="K45" s="17"/>
      <c r="L45" s="21"/>
    </row>
    <row r="46" spans="1:12" s="29" customFormat="1" ht="14.25" customHeight="1" thickBot="1" x14ac:dyDescent="0.25">
      <c r="A46" s="366" t="s">
        <v>158</v>
      </c>
      <c r="B46" s="367"/>
      <c r="C46" s="367"/>
      <c r="D46" s="367"/>
      <c r="E46" s="23">
        <f t="shared" ref="E46:L46" si="3">SUM(E40:E45)</f>
        <v>6073195.6299999999</v>
      </c>
      <c r="F46" s="23">
        <f t="shared" si="3"/>
        <v>4508252.9700000007</v>
      </c>
      <c r="G46" s="23">
        <f t="shared" si="3"/>
        <v>4970316.0199999996</v>
      </c>
      <c r="H46" s="23">
        <f t="shared" si="3"/>
        <v>3890152.5100000002</v>
      </c>
      <c r="I46" s="23">
        <f t="shared" si="3"/>
        <v>4535131.080000001</v>
      </c>
      <c r="J46" s="23">
        <f t="shared" si="3"/>
        <v>3212183.9599999995</v>
      </c>
      <c r="K46" s="23">
        <f t="shared" si="3"/>
        <v>0</v>
      </c>
      <c r="L46" s="24">
        <f t="shared" si="3"/>
        <v>0</v>
      </c>
    </row>
    <row r="47" spans="1:12" ht="14.25" customHeight="1" thickBot="1" x14ac:dyDescent="0.2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7"/>
    </row>
    <row r="48" spans="1:12" ht="15.75" customHeight="1" x14ac:dyDescent="0.2">
      <c r="A48" s="368" t="s">
        <v>159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70"/>
    </row>
    <row r="49" spans="1:12" ht="15.75" customHeight="1" x14ac:dyDescent="0.2">
      <c r="A49" s="395" t="s">
        <v>109</v>
      </c>
      <c r="B49" s="396"/>
      <c r="C49" s="396"/>
      <c r="D49" s="396"/>
      <c r="E49" s="375">
        <f>$L$1-3</f>
        <v>2018</v>
      </c>
      <c r="F49" s="375"/>
      <c r="G49" s="375">
        <f>$L$1-2</f>
        <v>2019</v>
      </c>
      <c r="H49" s="375"/>
      <c r="I49" s="375">
        <f>$L$1-1</f>
        <v>2020</v>
      </c>
      <c r="J49" s="375"/>
      <c r="K49" s="375">
        <f>$L$1</f>
        <v>2021</v>
      </c>
      <c r="L49" s="388"/>
    </row>
    <row r="50" spans="1:12" ht="28.5" customHeight="1" x14ac:dyDescent="0.2">
      <c r="A50" s="389" t="s">
        <v>160</v>
      </c>
      <c r="B50" s="390"/>
      <c r="C50" s="390"/>
      <c r="D50" s="390"/>
      <c r="E50" s="399">
        <v>5134776.75</v>
      </c>
      <c r="F50" s="400"/>
      <c r="G50" s="399">
        <v>5224163.17</v>
      </c>
      <c r="H50" s="400"/>
      <c r="I50" s="401">
        <v>5072279.49</v>
      </c>
      <c r="J50" s="402"/>
      <c r="K50" s="397"/>
      <c r="L50" s="398"/>
    </row>
    <row r="51" spans="1:12" ht="24.75" customHeight="1" x14ac:dyDescent="0.2">
      <c r="A51" s="389" t="s">
        <v>161</v>
      </c>
      <c r="B51" s="390"/>
      <c r="C51" s="390"/>
      <c r="D51" s="390"/>
      <c r="E51" s="399">
        <v>47082.97</v>
      </c>
      <c r="F51" s="400"/>
      <c r="G51" s="399">
        <v>33031.870000000003</v>
      </c>
      <c r="H51" s="400"/>
      <c r="I51" s="401">
        <v>20667.45</v>
      </c>
      <c r="J51" s="402"/>
      <c r="K51" s="397"/>
      <c r="L51" s="398"/>
    </row>
    <row r="52" spans="1:12" ht="24.75" customHeight="1" x14ac:dyDescent="0.2">
      <c r="A52" s="389" t="s">
        <v>162</v>
      </c>
      <c r="B52" s="390"/>
      <c r="C52" s="390"/>
      <c r="D52" s="390"/>
      <c r="E52" s="399">
        <v>571056.18999999994</v>
      </c>
      <c r="F52" s="400"/>
      <c r="G52" s="399">
        <v>547808.56000000006</v>
      </c>
      <c r="H52" s="400"/>
      <c r="I52" s="401">
        <v>525941.48</v>
      </c>
      <c r="J52" s="402"/>
      <c r="K52" s="397"/>
      <c r="L52" s="398"/>
    </row>
    <row r="53" spans="1:12" ht="24" customHeight="1" x14ac:dyDescent="0.2">
      <c r="A53" s="389" t="s">
        <v>163</v>
      </c>
      <c r="B53" s="390"/>
      <c r="C53" s="390"/>
      <c r="D53" s="390"/>
      <c r="E53" s="399">
        <v>309478.2</v>
      </c>
      <c r="F53" s="400"/>
      <c r="G53" s="399">
        <v>323569.52</v>
      </c>
      <c r="H53" s="400"/>
      <c r="I53" s="401">
        <v>122231.51</v>
      </c>
      <c r="J53" s="402"/>
      <c r="K53" s="397"/>
      <c r="L53" s="398"/>
    </row>
    <row r="54" spans="1:12" ht="22.5" customHeight="1" thickBot="1" x14ac:dyDescent="0.25">
      <c r="A54" s="403" t="s">
        <v>164</v>
      </c>
      <c r="B54" s="404"/>
      <c r="C54" s="404"/>
      <c r="D54" s="404"/>
      <c r="E54" s="405"/>
      <c r="F54" s="406"/>
      <c r="G54" s="405">
        <v>121106.4</v>
      </c>
      <c r="H54" s="406"/>
      <c r="I54" s="407"/>
      <c r="J54" s="408"/>
      <c r="K54" s="412"/>
      <c r="L54" s="413"/>
    </row>
    <row r="55" spans="1:12" ht="12.75" customHeight="1" thickBot="1" x14ac:dyDescent="0.25">
      <c r="A55" s="34"/>
      <c r="L55" s="35"/>
    </row>
    <row r="56" spans="1:12" x14ac:dyDescent="0.2">
      <c r="A56" s="414" t="s">
        <v>114</v>
      </c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6"/>
    </row>
    <row r="57" spans="1:12" ht="15.75" customHeight="1" x14ac:dyDescent="0.2">
      <c r="A57" s="417" t="s">
        <v>165</v>
      </c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9"/>
    </row>
    <row r="58" spans="1:12" x14ac:dyDescent="0.2">
      <c r="A58" s="395" t="s">
        <v>109</v>
      </c>
      <c r="B58" s="396"/>
      <c r="C58" s="396"/>
      <c r="D58" s="396"/>
      <c r="E58" s="375">
        <f>$L$1-3</f>
        <v>2018</v>
      </c>
      <c r="F58" s="375"/>
      <c r="G58" s="375">
        <f>$L$1-2</f>
        <v>2019</v>
      </c>
      <c r="H58" s="375"/>
      <c r="I58" s="375">
        <f>$L$1-1</f>
        <v>2020</v>
      </c>
      <c r="J58" s="375"/>
      <c r="K58" s="375">
        <f>$L$1</f>
        <v>2021</v>
      </c>
      <c r="L58" s="388"/>
    </row>
    <row r="59" spans="1:12" ht="12.75" customHeight="1" x14ac:dyDescent="0.2">
      <c r="A59" s="409" t="s">
        <v>166</v>
      </c>
      <c r="B59" s="410"/>
      <c r="C59" s="410"/>
      <c r="D59" s="410"/>
      <c r="E59" s="411">
        <f>(E8+E10)/SUM(E8:E10)</f>
        <v>9.3825855952442486E-2</v>
      </c>
      <c r="F59" s="411"/>
      <c r="G59" s="411">
        <f>(G8+G10)/SUM(G8:G10)</f>
        <v>0.10082173548363517</v>
      </c>
      <c r="H59" s="411"/>
      <c r="I59" s="411">
        <f>(I8+I10)/SUM(I8:I10)</f>
        <v>0.12966909034978372</v>
      </c>
      <c r="J59" s="411"/>
      <c r="K59" s="420" t="e">
        <f>(K8+K10)/SUM(K8:K10)</f>
        <v>#DIV/0!</v>
      </c>
      <c r="L59" s="421"/>
    </row>
    <row r="60" spans="1:12" ht="12.75" customHeight="1" x14ac:dyDescent="0.2">
      <c r="A60" s="422" t="s">
        <v>167</v>
      </c>
      <c r="B60" s="423"/>
      <c r="C60" s="423"/>
      <c r="D60" s="423"/>
      <c r="E60" s="411"/>
      <c r="F60" s="411"/>
      <c r="G60" s="411"/>
      <c r="H60" s="411"/>
      <c r="I60" s="411"/>
      <c r="J60" s="411"/>
      <c r="K60" s="420"/>
      <c r="L60" s="421"/>
    </row>
    <row r="61" spans="1:12" ht="12.75" customHeight="1" x14ac:dyDescent="0.2">
      <c r="A61" s="424" t="s">
        <v>168</v>
      </c>
      <c r="B61" s="423"/>
      <c r="C61" s="423"/>
      <c r="D61" s="423"/>
      <c r="E61" s="411"/>
      <c r="F61" s="411"/>
      <c r="G61" s="411"/>
      <c r="H61" s="411"/>
      <c r="I61" s="411"/>
      <c r="J61" s="411"/>
      <c r="K61" s="420"/>
      <c r="L61" s="421"/>
    </row>
    <row r="62" spans="1:12" ht="12.75" customHeight="1" x14ac:dyDescent="0.2">
      <c r="A62" s="409" t="s">
        <v>169</v>
      </c>
      <c r="B62" s="410"/>
      <c r="C62" s="410"/>
      <c r="D62" s="410"/>
      <c r="E62" s="411">
        <f>E8/SUM(E8:E10)</f>
        <v>0</v>
      </c>
      <c r="F62" s="411"/>
      <c r="G62" s="411">
        <f>G8/SUM(G8:G10)</f>
        <v>0</v>
      </c>
      <c r="H62" s="411"/>
      <c r="I62" s="411">
        <f>I8/SUM(I8:I10)</f>
        <v>0</v>
      </c>
      <c r="J62" s="411"/>
      <c r="K62" s="420" t="e">
        <f>K8/SUM(K8:K10)</f>
        <v>#DIV/0!</v>
      </c>
      <c r="L62" s="421"/>
    </row>
    <row r="63" spans="1:12" ht="12.75" customHeight="1" x14ac:dyDescent="0.2">
      <c r="A63" s="422" t="s">
        <v>170</v>
      </c>
      <c r="B63" s="423"/>
      <c r="C63" s="423"/>
      <c r="D63" s="423"/>
      <c r="E63" s="411"/>
      <c r="F63" s="411"/>
      <c r="G63" s="411"/>
      <c r="H63" s="411"/>
      <c r="I63" s="411"/>
      <c r="J63" s="411"/>
      <c r="K63" s="420"/>
      <c r="L63" s="421"/>
    </row>
    <row r="64" spans="1:12" ht="13.15" customHeight="1" x14ac:dyDescent="0.2">
      <c r="A64" s="424" t="s">
        <v>168</v>
      </c>
      <c r="B64" s="423"/>
      <c r="C64" s="423"/>
      <c r="D64" s="423"/>
      <c r="E64" s="411"/>
      <c r="F64" s="411"/>
      <c r="G64" s="411"/>
      <c r="H64" s="411"/>
      <c r="I64" s="411"/>
      <c r="J64" s="411"/>
      <c r="K64" s="420"/>
      <c r="L64" s="421"/>
    </row>
    <row r="65" spans="1:12" ht="13.15" customHeight="1" x14ac:dyDescent="0.2">
      <c r="A65" s="409" t="s">
        <v>171</v>
      </c>
      <c r="B65" s="410"/>
      <c r="C65" s="410"/>
      <c r="D65" s="410"/>
      <c r="E65" s="411">
        <f>E50/SUM(E8:E10)</f>
        <v>0.90617414404755758</v>
      </c>
      <c r="F65" s="411"/>
      <c r="G65" s="411">
        <f>G50/SUM(G8:G10)</f>
        <v>0.89917826451636496</v>
      </c>
      <c r="H65" s="411"/>
      <c r="I65" s="411">
        <f>I50/SUM(I8:I10)</f>
        <v>0.8703309096502162</v>
      </c>
      <c r="J65" s="411"/>
      <c r="K65" s="420" t="e">
        <f>K50/SUM(K8:K10)</f>
        <v>#DIV/0!</v>
      </c>
      <c r="L65" s="421"/>
    </row>
    <row r="66" spans="1:12" ht="13.15" customHeight="1" x14ac:dyDescent="0.2">
      <c r="A66" s="422" t="s">
        <v>172</v>
      </c>
      <c r="B66" s="423"/>
      <c r="C66" s="423"/>
      <c r="D66" s="423"/>
      <c r="E66" s="411"/>
      <c r="F66" s="411"/>
      <c r="G66" s="411"/>
      <c r="H66" s="411"/>
      <c r="I66" s="411"/>
      <c r="J66" s="411"/>
      <c r="K66" s="420"/>
      <c r="L66" s="421"/>
    </row>
    <row r="67" spans="1:12" ht="13.15" customHeight="1" x14ac:dyDescent="0.2">
      <c r="A67" s="424" t="s">
        <v>168</v>
      </c>
      <c r="B67" s="423"/>
      <c r="C67" s="423"/>
      <c r="D67" s="423"/>
      <c r="E67" s="411"/>
      <c r="F67" s="411"/>
      <c r="G67" s="411"/>
      <c r="H67" s="411"/>
      <c r="I67" s="411"/>
      <c r="J67" s="411"/>
      <c r="K67" s="420"/>
      <c r="L67" s="421"/>
    </row>
    <row r="68" spans="1:12" x14ac:dyDescent="0.2">
      <c r="A68" s="417" t="s">
        <v>173</v>
      </c>
      <c r="B68" s="418"/>
      <c r="C68" s="418"/>
      <c r="D68" s="418"/>
      <c r="E68" s="418"/>
      <c r="F68" s="418"/>
      <c r="G68" s="418"/>
      <c r="H68" s="418"/>
      <c r="I68" s="418"/>
      <c r="J68" s="418"/>
      <c r="K68" s="418"/>
      <c r="L68" s="419"/>
    </row>
    <row r="69" spans="1:12" x14ac:dyDescent="0.2">
      <c r="A69" s="395" t="s">
        <v>100</v>
      </c>
      <c r="B69" s="396"/>
      <c r="C69" s="396"/>
      <c r="D69" s="396"/>
      <c r="E69" s="375">
        <f>$L$1-3</f>
        <v>2018</v>
      </c>
      <c r="F69" s="375"/>
      <c r="G69" s="375">
        <f>$L$1-2</f>
        <v>2019</v>
      </c>
      <c r="H69" s="375"/>
      <c r="I69" s="375">
        <f>$L$1-1</f>
        <v>2020</v>
      </c>
      <c r="J69" s="375"/>
      <c r="K69" s="375">
        <f>$L$1</f>
        <v>2021</v>
      </c>
      <c r="L69" s="388"/>
    </row>
    <row r="70" spans="1:12" ht="24" customHeight="1" x14ac:dyDescent="0.2">
      <c r="A70" s="409" t="s">
        <v>174</v>
      </c>
      <c r="B70" s="410"/>
      <c r="C70" s="410"/>
      <c r="D70" s="410"/>
      <c r="E70" s="411">
        <f>(E51+E52+E53)/SUM(E8:E10)</f>
        <v>0.16370387810953124</v>
      </c>
      <c r="F70" s="411"/>
      <c r="G70" s="411">
        <f>(G51+G52+G53)/SUM(G8:G10)</f>
        <v>0.15566622687482642</v>
      </c>
      <c r="H70" s="411"/>
      <c r="I70" s="411">
        <f>(I51+I52+I53)/SUM(I8:I10)</f>
        <v>0.11476349237136592</v>
      </c>
      <c r="J70" s="411"/>
      <c r="K70" s="420" t="e">
        <f>(K51+K52+K53)/SUM(K8:K10)</f>
        <v>#DIV/0!</v>
      </c>
      <c r="L70" s="420"/>
    </row>
    <row r="71" spans="1:12" ht="13.15" customHeight="1" x14ac:dyDescent="0.2">
      <c r="A71" s="422" t="s">
        <v>175</v>
      </c>
      <c r="B71" s="423"/>
      <c r="C71" s="423"/>
      <c r="D71" s="423"/>
      <c r="E71" s="411"/>
      <c r="F71" s="411"/>
      <c r="G71" s="411"/>
      <c r="H71" s="411"/>
      <c r="I71" s="411"/>
      <c r="J71" s="411"/>
      <c r="K71" s="420"/>
      <c r="L71" s="420"/>
    </row>
    <row r="72" spans="1:12" ht="13.15" customHeight="1" x14ac:dyDescent="0.2">
      <c r="A72" s="424" t="s">
        <v>168</v>
      </c>
      <c r="B72" s="423"/>
      <c r="C72" s="423"/>
      <c r="D72" s="423"/>
      <c r="E72" s="411"/>
      <c r="F72" s="411"/>
      <c r="G72" s="411"/>
      <c r="H72" s="411"/>
      <c r="I72" s="411"/>
      <c r="J72" s="411"/>
      <c r="K72" s="420"/>
      <c r="L72" s="420"/>
    </row>
    <row r="73" spans="1:12" ht="13.15" customHeight="1" x14ac:dyDescent="0.2">
      <c r="A73" s="409" t="s">
        <v>176</v>
      </c>
      <c r="B73" s="410"/>
      <c r="C73" s="410"/>
      <c r="D73" s="410"/>
      <c r="E73" s="411">
        <f>E52/SUM(E8:E10)</f>
        <v>0.10077874450458034</v>
      </c>
      <c r="F73" s="411"/>
      <c r="G73" s="411">
        <f>G52/SUM(G8:G10)</f>
        <v>9.4288316470790667E-2</v>
      </c>
      <c r="H73" s="411"/>
      <c r="I73" s="411">
        <f>I52/SUM(I8:I10)</f>
        <v>9.0244066324346214E-2</v>
      </c>
      <c r="J73" s="411"/>
      <c r="K73" s="420" t="e">
        <f>K52/SUM(K8:K10)</f>
        <v>#DIV/0!</v>
      </c>
      <c r="L73" s="421"/>
    </row>
    <row r="74" spans="1:12" ht="13.15" customHeight="1" x14ac:dyDescent="0.2">
      <c r="A74" s="422" t="s">
        <v>177</v>
      </c>
      <c r="B74" s="423"/>
      <c r="C74" s="423"/>
      <c r="D74" s="423"/>
      <c r="E74" s="411"/>
      <c r="F74" s="411"/>
      <c r="G74" s="411"/>
      <c r="H74" s="411"/>
      <c r="I74" s="411"/>
      <c r="J74" s="411"/>
      <c r="K74" s="420"/>
      <c r="L74" s="421"/>
    </row>
    <row r="75" spans="1:12" ht="13.15" customHeight="1" x14ac:dyDescent="0.2">
      <c r="A75" s="424" t="s">
        <v>168</v>
      </c>
      <c r="B75" s="423"/>
      <c r="C75" s="423"/>
      <c r="D75" s="423"/>
      <c r="E75" s="411"/>
      <c r="F75" s="411"/>
      <c r="G75" s="411"/>
      <c r="H75" s="411"/>
      <c r="I75" s="411"/>
      <c r="J75" s="411"/>
      <c r="K75" s="420"/>
      <c r="L75" s="421"/>
    </row>
    <row r="76" spans="1:12" ht="12.75" customHeight="1" x14ac:dyDescent="0.2">
      <c r="A76" s="409" t="s">
        <v>178</v>
      </c>
      <c r="B76" s="410"/>
      <c r="C76" s="410"/>
      <c r="D76" s="410"/>
      <c r="E76" s="411">
        <f>(E51+E53)/SUM(E8:E10)</f>
        <v>6.2925133604950931E-2</v>
      </c>
      <c r="F76" s="411"/>
      <c r="G76" s="411">
        <f>(G51+G53)/SUM(G8:G10)</f>
        <v>6.1377910404035757E-2</v>
      </c>
      <c r="H76" s="411"/>
      <c r="I76" s="411">
        <f>(I51+I53)/SUM(I8:I10)</f>
        <v>2.4519426047019708E-2</v>
      </c>
      <c r="J76" s="411"/>
      <c r="K76" s="420" t="e">
        <f>(K51+K53)/SUM(K8:K10)</f>
        <v>#DIV/0!</v>
      </c>
      <c r="L76" s="420"/>
    </row>
    <row r="77" spans="1:12" ht="12.75" customHeight="1" x14ac:dyDescent="0.2">
      <c r="A77" s="422" t="s">
        <v>179</v>
      </c>
      <c r="B77" s="423"/>
      <c r="C77" s="423"/>
      <c r="D77" s="423"/>
      <c r="E77" s="411"/>
      <c r="F77" s="411"/>
      <c r="G77" s="411"/>
      <c r="H77" s="411"/>
      <c r="I77" s="411"/>
      <c r="J77" s="411"/>
      <c r="K77" s="420"/>
      <c r="L77" s="420"/>
    </row>
    <row r="78" spans="1:12" ht="12.75" customHeight="1" x14ac:dyDescent="0.2">
      <c r="A78" s="424" t="s">
        <v>168</v>
      </c>
      <c r="B78" s="423"/>
      <c r="C78" s="423"/>
      <c r="D78" s="423"/>
      <c r="E78" s="411"/>
      <c r="F78" s="411"/>
      <c r="G78" s="411"/>
      <c r="H78" s="411"/>
      <c r="I78" s="411"/>
      <c r="J78" s="411"/>
      <c r="K78" s="420"/>
      <c r="L78" s="420"/>
    </row>
    <row r="79" spans="1:12" x14ac:dyDescent="0.2">
      <c r="A79" s="417" t="s">
        <v>180</v>
      </c>
      <c r="B79" s="418"/>
      <c r="C79" s="418"/>
      <c r="D79" s="418"/>
      <c r="E79" s="418"/>
      <c r="F79" s="418"/>
      <c r="G79" s="418"/>
      <c r="H79" s="418"/>
      <c r="I79" s="418"/>
      <c r="J79" s="418"/>
      <c r="K79" s="418"/>
      <c r="L79" s="419"/>
    </row>
    <row r="80" spans="1:12" x14ac:dyDescent="0.2">
      <c r="A80" s="395" t="s">
        <v>100</v>
      </c>
      <c r="B80" s="396"/>
      <c r="C80" s="396"/>
      <c r="D80" s="396"/>
      <c r="E80" s="375">
        <f>$L$1-3</f>
        <v>2018</v>
      </c>
      <c r="F80" s="375"/>
      <c r="G80" s="375">
        <f>$L$1-2</f>
        <v>2019</v>
      </c>
      <c r="H80" s="375"/>
      <c r="I80" s="375">
        <f>$L$1-1</f>
        <v>2020</v>
      </c>
      <c r="J80" s="375"/>
      <c r="K80" s="375">
        <f>$L$1</f>
        <v>2021</v>
      </c>
      <c r="L80" s="388"/>
    </row>
    <row r="81" spans="1:12" ht="12.75" customHeight="1" x14ac:dyDescent="0.2">
      <c r="A81" s="409" t="s">
        <v>181</v>
      </c>
      <c r="B81" s="410"/>
      <c r="C81" s="410"/>
      <c r="D81" s="410"/>
      <c r="E81" s="425">
        <f>(E8+E10)/Caratteristiche!G5</f>
        <v>16.708824915930734</v>
      </c>
      <c r="F81" s="426"/>
      <c r="G81" s="425">
        <f>(G8+G10)/Caratteristiche!I5</f>
        <v>18.594015490588198</v>
      </c>
      <c r="H81" s="426"/>
      <c r="I81" s="425">
        <f>(I8+I10)/Caratteristiche!K5</f>
        <v>24.156441311852703</v>
      </c>
      <c r="J81" s="426"/>
      <c r="K81" s="427">
        <f>(K8+K10)/Caratteristiche!M5</f>
        <v>0</v>
      </c>
      <c r="L81" s="428"/>
    </row>
    <row r="82" spans="1:12" ht="12.75" customHeight="1" x14ac:dyDescent="0.2">
      <c r="A82" s="422" t="s">
        <v>167</v>
      </c>
      <c r="B82" s="423"/>
      <c r="C82" s="423"/>
      <c r="D82" s="423"/>
      <c r="E82" s="425"/>
      <c r="F82" s="426"/>
      <c r="G82" s="425"/>
      <c r="H82" s="426"/>
      <c r="I82" s="425"/>
      <c r="J82" s="426"/>
      <c r="K82" s="427"/>
      <c r="L82" s="428"/>
    </row>
    <row r="83" spans="1:12" ht="12.75" customHeight="1" x14ac:dyDescent="0.2">
      <c r="A83" s="424" t="s">
        <v>182</v>
      </c>
      <c r="B83" s="423"/>
      <c r="C83" s="423"/>
      <c r="D83" s="423"/>
      <c r="E83" s="425"/>
      <c r="F83" s="426"/>
      <c r="G83" s="425"/>
      <c r="H83" s="426"/>
      <c r="I83" s="425"/>
      <c r="J83" s="426"/>
      <c r="K83" s="427"/>
      <c r="L83" s="428"/>
    </row>
    <row r="84" spans="1:12" ht="12.75" customHeight="1" x14ac:dyDescent="0.2">
      <c r="A84" s="409" t="s">
        <v>183</v>
      </c>
      <c r="B84" s="410"/>
      <c r="C84" s="410"/>
      <c r="D84" s="410"/>
      <c r="E84" s="425">
        <f>E8/Caratteristiche!G5</f>
        <v>0</v>
      </c>
      <c r="F84" s="426"/>
      <c r="G84" s="425">
        <f>G8/Caratteristiche!I5</f>
        <v>0</v>
      </c>
      <c r="H84" s="426"/>
      <c r="I84" s="425">
        <f>I8/Caratteristiche!K5</f>
        <v>0</v>
      </c>
      <c r="J84" s="426"/>
      <c r="K84" s="427">
        <f>K8/Caratteristiche!M5</f>
        <v>0</v>
      </c>
      <c r="L84" s="428"/>
    </row>
    <row r="85" spans="1:12" ht="12.75" customHeight="1" x14ac:dyDescent="0.2">
      <c r="A85" s="422" t="s">
        <v>170</v>
      </c>
      <c r="B85" s="423"/>
      <c r="C85" s="423"/>
      <c r="D85" s="423"/>
      <c r="E85" s="425"/>
      <c r="F85" s="426"/>
      <c r="G85" s="425"/>
      <c r="H85" s="426"/>
      <c r="I85" s="425"/>
      <c r="J85" s="426"/>
      <c r="K85" s="427"/>
      <c r="L85" s="428"/>
    </row>
    <row r="86" spans="1:12" ht="12.75" customHeight="1" x14ac:dyDescent="0.2">
      <c r="A86" s="424" t="s">
        <v>182</v>
      </c>
      <c r="B86" s="423"/>
      <c r="C86" s="423"/>
      <c r="D86" s="423"/>
      <c r="E86" s="425"/>
      <c r="F86" s="426"/>
      <c r="G86" s="425"/>
      <c r="H86" s="426"/>
      <c r="I86" s="425"/>
      <c r="J86" s="426"/>
      <c r="K86" s="427"/>
      <c r="L86" s="428"/>
    </row>
    <row r="87" spans="1:12" ht="12.75" customHeight="1" x14ac:dyDescent="0.2">
      <c r="A87" s="409" t="s">
        <v>184</v>
      </c>
      <c r="B87" s="410"/>
      <c r="C87" s="410"/>
      <c r="D87" s="410"/>
      <c r="E87" s="429">
        <f>(E51+E53)/Caratteristiche!G5</f>
        <v>11.205920047770201</v>
      </c>
      <c r="F87" s="430"/>
      <c r="G87" s="429">
        <f>(G51+G53)/Caratteristiche!I5</f>
        <v>11.319600990381868</v>
      </c>
      <c r="H87" s="430"/>
      <c r="I87" s="429">
        <f>(I51+I53)/Caratteristiche!K5</f>
        <v>4.5677969569108807</v>
      </c>
      <c r="J87" s="430"/>
      <c r="K87" s="435">
        <f>(K51+K53)/Caratteristiche!M5</f>
        <v>0</v>
      </c>
      <c r="L87" s="436"/>
    </row>
    <row r="88" spans="1:12" ht="12.75" customHeight="1" x14ac:dyDescent="0.2">
      <c r="A88" s="422" t="s">
        <v>185</v>
      </c>
      <c r="B88" s="423"/>
      <c r="C88" s="423"/>
      <c r="D88" s="423"/>
      <c r="E88" s="431"/>
      <c r="F88" s="432"/>
      <c r="G88" s="431"/>
      <c r="H88" s="432"/>
      <c r="I88" s="431"/>
      <c r="J88" s="432"/>
      <c r="K88" s="437"/>
      <c r="L88" s="438"/>
    </row>
    <row r="89" spans="1:12" ht="12.75" customHeight="1" x14ac:dyDescent="0.2">
      <c r="A89" s="424" t="s">
        <v>182</v>
      </c>
      <c r="B89" s="423"/>
      <c r="C89" s="423"/>
      <c r="D89" s="423"/>
      <c r="E89" s="433"/>
      <c r="F89" s="434"/>
      <c r="G89" s="433"/>
      <c r="H89" s="434"/>
      <c r="I89" s="433"/>
      <c r="J89" s="434"/>
      <c r="K89" s="439"/>
      <c r="L89" s="440"/>
    </row>
    <row r="90" spans="1:12" ht="12.75" customHeight="1" x14ac:dyDescent="0.2">
      <c r="A90" s="409" t="s">
        <v>186</v>
      </c>
      <c r="B90" s="410"/>
      <c r="C90" s="410"/>
      <c r="D90" s="410"/>
      <c r="E90" s="429">
        <f>E50/Caratteristiche!G5</f>
        <v>161.37454822590277</v>
      </c>
      <c r="F90" s="430"/>
      <c r="G90" s="429">
        <f>G50/Caratteristiche!I5</f>
        <v>165.8306564454179</v>
      </c>
      <c r="H90" s="430"/>
      <c r="I90" s="429">
        <f>I50/Caratteristiche!K5</f>
        <v>162.13653912543154</v>
      </c>
      <c r="J90" s="430"/>
      <c r="K90" s="441">
        <f>K50/Caratteristiche!M5</f>
        <v>0</v>
      </c>
      <c r="L90" s="442"/>
    </row>
    <row r="91" spans="1:12" ht="12.75" customHeight="1" x14ac:dyDescent="0.2">
      <c r="A91" s="422" t="s">
        <v>172</v>
      </c>
      <c r="B91" s="423"/>
      <c r="C91" s="423"/>
      <c r="D91" s="423"/>
      <c r="E91" s="431"/>
      <c r="F91" s="432"/>
      <c r="G91" s="431"/>
      <c r="H91" s="432"/>
      <c r="I91" s="431"/>
      <c r="J91" s="432"/>
      <c r="K91" s="443"/>
      <c r="L91" s="444"/>
    </row>
    <row r="92" spans="1:12" ht="13.5" customHeight="1" x14ac:dyDescent="0.2">
      <c r="A92" s="447" t="s">
        <v>182</v>
      </c>
      <c r="B92" s="410"/>
      <c r="C92" s="410"/>
      <c r="D92" s="410"/>
      <c r="E92" s="433"/>
      <c r="F92" s="434"/>
      <c r="G92" s="433"/>
      <c r="H92" s="434"/>
      <c r="I92" s="433"/>
      <c r="J92" s="434"/>
      <c r="K92" s="445"/>
      <c r="L92" s="446"/>
    </row>
    <row r="93" spans="1:12" x14ac:dyDescent="0.2">
      <c r="A93" s="417" t="s">
        <v>187</v>
      </c>
      <c r="B93" s="418"/>
      <c r="C93" s="418"/>
      <c r="D93" s="418"/>
      <c r="E93" s="418"/>
      <c r="F93" s="418"/>
      <c r="G93" s="418"/>
      <c r="H93" s="418"/>
      <c r="I93" s="418"/>
      <c r="J93" s="418"/>
      <c r="K93" s="418"/>
      <c r="L93" s="419"/>
    </row>
    <row r="94" spans="1:12" x14ac:dyDescent="0.2">
      <c r="A94" s="395" t="s">
        <v>100</v>
      </c>
      <c r="B94" s="396"/>
      <c r="C94" s="396"/>
      <c r="D94" s="396"/>
      <c r="E94" s="375">
        <f>$L$1-3</f>
        <v>2018</v>
      </c>
      <c r="F94" s="375"/>
      <c r="G94" s="375">
        <f>$L$1-2</f>
        <v>2019</v>
      </c>
      <c r="H94" s="375"/>
      <c r="I94" s="375">
        <f>$L$1-1</f>
        <v>2020</v>
      </c>
      <c r="J94" s="375"/>
      <c r="K94" s="375">
        <f>$L$1</f>
        <v>2021</v>
      </c>
      <c r="L94" s="388"/>
    </row>
    <row r="95" spans="1:12" ht="12.75" customHeight="1" x14ac:dyDescent="0.2">
      <c r="A95" s="409" t="s">
        <v>188</v>
      </c>
      <c r="B95" s="410"/>
      <c r="C95" s="410"/>
      <c r="D95" s="410"/>
      <c r="E95" s="411">
        <f>E37/E15</f>
        <v>1.0441283756081476</v>
      </c>
      <c r="F95" s="411"/>
      <c r="G95" s="411">
        <f>G37/G15</f>
        <v>0.79276009015044258</v>
      </c>
      <c r="H95" s="411"/>
      <c r="I95" s="411">
        <f>I37/I15</f>
        <v>0.84787970228699772</v>
      </c>
      <c r="J95" s="411"/>
      <c r="K95" s="420" t="e">
        <f>K37/K15</f>
        <v>#DIV/0!</v>
      </c>
      <c r="L95" s="421"/>
    </row>
    <row r="96" spans="1:12" ht="12.75" customHeight="1" x14ac:dyDescent="0.2">
      <c r="A96" s="422" t="s">
        <v>189</v>
      </c>
      <c r="B96" s="423"/>
      <c r="C96" s="423"/>
      <c r="D96" s="423"/>
      <c r="E96" s="411"/>
      <c r="F96" s="411"/>
      <c r="G96" s="411"/>
      <c r="H96" s="411"/>
      <c r="I96" s="411"/>
      <c r="J96" s="411"/>
      <c r="K96" s="420"/>
      <c r="L96" s="421"/>
    </row>
    <row r="97" spans="1:12" ht="12.75" customHeight="1" x14ac:dyDescent="0.2">
      <c r="A97" s="424" t="s">
        <v>190</v>
      </c>
      <c r="B97" s="423"/>
      <c r="C97" s="423"/>
      <c r="D97" s="423"/>
      <c r="E97" s="411"/>
      <c r="F97" s="411"/>
      <c r="G97" s="411"/>
      <c r="H97" s="411"/>
      <c r="I97" s="411"/>
      <c r="J97" s="411"/>
      <c r="K97" s="420"/>
      <c r="L97" s="421"/>
    </row>
    <row r="98" spans="1:12" ht="12.75" customHeight="1" x14ac:dyDescent="0.2">
      <c r="A98" s="409" t="s">
        <v>191</v>
      </c>
      <c r="B98" s="410"/>
      <c r="C98" s="410"/>
      <c r="D98" s="410"/>
      <c r="E98" s="411">
        <f>E46/E26</f>
        <v>0.83285971317051666</v>
      </c>
      <c r="F98" s="411"/>
      <c r="G98" s="411">
        <f>G46/G26</f>
        <v>0.66762653617143053</v>
      </c>
      <c r="H98" s="411"/>
      <c r="I98" s="411">
        <f>I46/I26</f>
        <v>0.61669098593541916</v>
      </c>
      <c r="J98" s="411"/>
      <c r="K98" s="420" t="e">
        <f>K46/K26</f>
        <v>#DIV/0!</v>
      </c>
      <c r="L98" s="421"/>
    </row>
    <row r="99" spans="1:12" ht="12.75" customHeight="1" x14ac:dyDescent="0.2">
      <c r="A99" s="422" t="s">
        <v>192</v>
      </c>
      <c r="B99" s="423"/>
      <c r="C99" s="423"/>
      <c r="D99" s="423"/>
      <c r="E99" s="411"/>
      <c r="F99" s="411"/>
      <c r="G99" s="411"/>
      <c r="H99" s="411"/>
      <c r="I99" s="411"/>
      <c r="J99" s="411"/>
      <c r="K99" s="420"/>
      <c r="L99" s="421"/>
    </row>
    <row r="100" spans="1:12" ht="12.75" customHeight="1" x14ac:dyDescent="0.2">
      <c r="A100" s="424" t="s">
        <v>193</v>
      </c>
      <c r="B100" s="423"/>
      <c r="C100" s="423"/>
      <c r="D100" s="423"/>
      <c r="E100" s="411"/>
      <c r="F100" s="411"/>
      <c r="G100" s="411"/>
      <c r="H100" s="411"/>
      <c r="I100" s="411"/>
      <c r="J100" s="411"/>
      <c r="K100" s="420"/>
      <c r="L100" s="421"/>
    </row>
    <row r="101" spans="1:12" ht="12.75" customHeight="1" x14ac:dyDescent="0.2">
      <c r="A101" s="409" t="s">
        <v>194</v>
      </c>
      <c r="B101" s="410"/>
      <c r="C101" s="410"/>
      <c r="D101" s="410"/>
      <c r="E101" s="411">
        <f>(F8+F10)/(E8+E10)</f>
        <v>0.61407522992690233</v>
      </c>
      <c r="F101" s="411"/>
      <c r="G101" s="411">
        <f>(H8+H10)/(G8+G10)</f>
        <v>0.58638308692119312</v>
      </c>
      <c r="H101" s="411"/>
      <c r="I101" s="411">
        <f>(J8+J10)/(I8+I10)</f>
        <v>0.6665915452685951</v>
      </c>
      <c r="J101" s="411"/>
      <c r="K101" s="453" t="e">
        <f>(L8+L10)/(K8+K10)</f>
        <v>#DIV/0!</v>
      </c>
      <c r="L101" s="454"/>
    </row>
    <row r="102" spans="1:12" ht="12.75" customHeight="1" x14ac:dyDescent="0.2">
      <c r="A102" s="422" t="s">
        <v>195</v>
      </c>
      <c r="B102" s="423"/>
      <c r="C102" s="423"/>
      <c r="D102" s="423"/>
      <c r="E102" s="411"/>
      <c r="F102" s="411"/>
      <c r="G102" s="411"/>
      <c r="H102" s="411"/>
      <c r="I102" s="411"/>
      <c r="J102" s="411"/>
      <c r="K102" s="455"/>
      <c r="L102" s="456"/>
    </row>
    <row r="103" spans="1:12" ht="12.75" customHeight="1" x14ac:dyDescent="0.2">
      <c r="A103" s="424" t="s">
        <v>196</v>
      </c>
      <c r="B103" s="423"/>
      <c r="C103" s="423"/>
      <c r="D103" s="423"/>
      <c r="E103" s="411"/>
      <c r="F103" s="411"/>
      <c r="G103" s="411"/>
      <c r="H103" s="411"/>
      <c r="I103" s="411"/>
      <c r="J103" s="411"/>
      <c r="K103" s="457"/>
      <c r="L103" s="458"/>
    </row>
    <row r="104" spans="1:12" ht="13.15" customHeight="1" x14ac:dyDescent="0.2">
      <c r="A104" s="409" t="s">
        <v>197</v>
      </c>
      <c r="B104" s="410"/>
      <c r="C104" s="410"/>
      <c r="D104" s="410"/>
      <c r="E104" s="411">
        <f>F20/E20</f>
        <v>0.54623984872855635</v>
      </c>
      <c r="F104" s="411"/>
      <c r="G104" s="411">
        <f>H20/G20</f>
        <v>0.46918724375970344</v>
      </c>
      <c r="H104" s="411"/>
      <c r="I104" s="411">
        <f>(J20)/(I20)</f>
        <v>0.46050222120468548</v>
      </c>
      <c r="J104" s="411"/>
      <c r="K104" s="420" t="e">
        <f>(L20)/(K20)</f>
        <v>#DIV/0!</v>
      </c>
      <c r="L104" s="420"/>
    </row>
    <row r="105" spans="1:12" ht="13.15" customHeight="1" x14ac:dyDescent="0.2">
      <c r="A105" s="422" t="s">
        <v>198</v>
      </c>
      <c r="B105" s="423"/>
      <c r="C105" s="423"/>
      <c r="D105" s="423"/>
      <c r="E105" s="411"/>
      <c r="F105" s="411"/>
      <c r="G105" s="411"/>
      <c r="H105" s="411"/>
      <c r="I105" s="411"/>
      <c r="J105" s="411"/>
      <c r="K105" s="420"/>
      <c r="L105" s="420"/>
    </row>
    <row r="106" spans="1:12" ht="13.9" customHeight="1" thickBot="1" x14ac:dyDescent="0.25">
      <c r="A106" s="451" t="s">
        <v>199</v>
      </c>
      <c r="B106" s="452"/>
      <c r="C106" s="452"/>
      <c r="D106" s="452"/>
      <c r="E106" s="449"/>
      <c r="F106" s="449"/>
      <c r="G106" s="449"/>
      <c r="H106" s="449"/>
      <c r="I106" s="449"/>
      <c r="J106" s="449"/>
      <c r="K106" s="450"/>
      <c r="L106" s="450"/>
    </row>
    <row r="108" spans="1:12" ht="3" customHeight="1" x14ac:dyDescent="0.2"/>
    <row r="109" spans="1:12" x14ac:dyDescent="0.2">
      <c r="A109" s="365"/>
      <c r="B109" s="365"/>
      <c r="C109" s="365"/>
      <c r="D109" s="365"/>
      <c r="E109" s="448"/>
      <c r="F109" s="448"/>
      <c r="G109" s="448"/>
      <c r="H109" s="448"/>
      <c r="I109" s="448"/>
      <c r="J109" s="448"/>
      <c r="K109" s="448"/>
      <c r="L109" s="448"/>
    </row>
  </sheetData>
  <customSheetViews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213">
    <mergeCell ref="A98:D98"/>
    <mergeCell ref="E98:F100"/>
    <mergeCell ref="G98:H100"/>
    <mergeCell ref="I98:J100"/>
    <mergeCell ref="K98:L100"/>
    <mergeCell ref="A99:D99"/>
    <mergeCell ref="A100:D100"/>
    <mergeCell ref="A109:L109"/>
    <mergeCell ref="A104:D104"/>
    <mergeCell ref="E104:F106"/>
    <mergeCell ref="G104:H106"/>
    <mergeCell ref="I104:J106"/>
    <mergeCell ref="K104:L106"/>
    <mergeCell ref="A105:D105"/>
    <mergeCell ref="A106:D106"/>
    <mergeCell ref="K101:L103"/>
    <mergeCell ref="A102:D102"/>
    <mergeCell ref="A103:D103"/>
    <mergeCell ref="A101:D101"/>
    <mergeCell ref="E101:F103"/>
    <mergeCell ref="G101:H103"/>
    <mergeCell ref="I101:J103"/>
    <mergeCell ref="A90:D90"/>
    <mergeCell ref="E90:F92"/>
    <mergeCell ref="G90:H92"/>
    <mergeCell ref="I90:J92"/>
    <mergeCell ref="K90:L92"/>
    <mergeCell ref="A91:D91"/>
    <mergeCell ref="A92:D92"/>
    <mergeCell ref="A95:D95"/>
    <mergeCell ref="E95:F97"/>
    <mergeCell ref="G95:H97"/>
    <mergeCell ref="I95:J97"/>
    <mergeCell ref="A93:L93"/>
    <mergeCell ref="A94:D94"/>
    <mergeCell ref="E94:F94"/>
    <mergeCell ref="G94:H94"/>
    <mergeCell ref="I94:J94"/>
    <mergeCell ref="K94:L94"/>
    <mergeCell ref="K95:L97"/>
    <mergeCell ref="A96:D96"/>
    <mergeCell ref="A97:D97"/>
    <mergeCell ref="I84:J86"/>
    <mergeCell ref="K84:L86"/>
    <mergeCell ref="A85:D85"/>
    <mergeCell ref="A86:D86"/>
    <mergeCell ref="A81:D81"/>
    <mergeCell ref="E81:F83"/>
    <mergeCell ref="G81:H83"/>
    <mergeCell ref="I81:J83"/>
    <mergeCell ref="A87:D87"/>
    <mergeCell ref="E87:F89"/>
    <mergeCell ref="G87:H89"/>
    <mergeCell ref="I87:J89"/>
    <mergeCell ref="K81:L83"/>
    <mergeCell ref="A82:D82"/>
    <mergeCell ref="A83:D83"/>
    <mergeCell ref="A84:D84"/>
    <mergeCell ref="E84:F86"/>
    <mergeCell ref="G84:H86"/>
    <mergeCell ref="K87:L89"/>
    <mergeCell ref="A88:D88"/>
    <mergeCell ref="A89:D89"/>
    <mergeCell ref="A76:D76"/>
    <mergeCell ref="E76:F78"/>
    <mergeCell ref="G76:H78"/>
    <mergeCell ref="I76:J78"/>
    <mergeCell ref="K76:L78"/>
    <mergeCell ref="A77:D77"/>
    <mergeCell ref="A78:D78"/>
    <mergeCell ref="A79:L79"/>
    <mergeCell ref="A80:D80"/>
    <mergeCell ref="E80:F80"/>
    <mergeCell ref="G80:H80"/>
    <mergeCell ref="I80:J80"/>
    <mergeCell ref="K80:L80"/>
    <mergeCell ref="A73:D73"/>
    <mergeCell ref="E73:F75"/>
    <mergeCell ref="G73:H75"/>
    <mergeCell ref="I73:J75"/>
    <mergeCell ref="K69:L69"/>
    <mergeCell ref="A70:D70"/>
    <mergeCell ref="E70:F72"/>
    <mergeCell ref="G70:H72"/>
    <mergeCell ref="I70:J72"/>
    <mergeCell ref="K70:L72"/>
    <mergeCell ref="K73:L75"/>
    <mergeCell ref="A74:D74"/>
    <mergeCell ref="A75:D75"/>
    <mergeCell ref="A68:L68"/>
    <mergeCell ref="A65:D65"/>
    <mergeCell ref="E65:F67"/>
    <mergeCell ref="G65:H67"/>
    <mergeCell ref="I65:J67"/>
    <mergeCell ref="A71:D71"/>
    <mergeCell ref="A72:D72"/>
    <mergeCell ref="A69:D69"/>
    <mergeCell ref="E69:F69"/>
    <mergeCell ref="G69:H69"/>
    <mergeCell ref="I69:J69"/>
    <mergeCell ref="A62:D62"/>
    <mergeCell ref="E62:F64"/>
    <mergeCell ref="G62:H64"/>
    <mergeCell ref="I62:J64"/>
    <mergeCell ref="K62:L64"/>
    <mergeCell ref="A63:D63"/>
    <mergeCell ref="A64:D64"/>
    <mergeCell ref="K65:L67"/>
    <mergeCell ref="A66:D66"/>
    <mergeCell ref="A67:D67"/>
    <mergeCell ref="I58:J58"/>
    <mergeCell ref="K58:L58"/>
    <mergeCell ref="A54:D54"/>
    <mergeCell ref="E54:F54"/>
    <mergeCell ref="G54:H54"/>
    <mergeCell ref="I54:J54"/>
    <mergeCell ref="A59:D59"/>
    <mergeCell ref="E59:F61"/>
    <mergeCell ref="G59:H61"/>
    <mergeCell ref="I59:J61"/>
    <mergeCell ref="K54:L54"/>
    <mergeCell ref="A56:L56"/>
    <mergeCell ref="A57:L57"/>
    <mergeCell ref="A58:D58"/>
    <mergeCell ref="E58:F58"/>
    <mergeCell ref="G58:H58"/>
    <mergeCell ref="K59:L61"/>
    <mergeCell ref="A60:D60"/>
    <mergeCell ref="A61:D61"/>
    <mergeCell ref="K52:L52"/>
    <mergeCell ref="A53:D53"/>
    <mergeCell ref="E53:F53"/>
    <mergeCell ref="G53:H53"/>
    <mergeCell ref="I53:J53"/>
    <mergeCell ref="K53:L53"/>
    <mergeCell ref="A52:D52"/>
    <mergeCell ref="E52:F52"/>
    <mergeCell ref="G52:H52"/>
    <mergeCell ref="I52:J52"/>
    <mergeCell ref="A49:D49"/>
    <mergeCell ref="E49:F49"/>
    <mergeCell ref="G49:H49"/>
    <mergeCell ref="I49:J49"/>
    <mergeCell ref="K49:L49"/>
    <mergeCell ref="K50:L50"/>
    <mergeCell ref="A51:D51"/>
    <mergeCell ref="E51:F51"/>
    <mergeCell ref="G51:H51"/>
    <mergeCell ref="I51:J51"/>
    <mergeCell ref="K51:L51"/>
    <mergeCell ref="A50:D50"/>
    <mergeCell ref="E50:F50"/>
    <mergeCell ref="G50:H50"/>
    <mergeCell ref="I50:J50"/>
    <mergeCell ref="B41:D41"/>
    <mergeCell ref="B42:D42"/>
    <mergeCell ref="B43:D43"/>
    <mergeCell ref="B44:D44"/>
    <mergeCell ref="G38:H38"/>
    <mergeCell ref="I38:J38"/>
    <mergeCell ref="B45:D45"/>
    <mergeCell ref="A46:D46"/>
    <mergeCell ref="A48:L48"/>
    <mergeCell ref="B34:D34"/>
    <mergeCell ref="B35:D35"/>
    <mergeCell ref="B36:D36"/>
    <mergeCell ref="I29:J29"/>
    <mergeCell ref="K29:L29"/>
    <mergeCell ref="B31:D31"/>
    <mergeCell ref="B32:D32"/>
    <mergeCell ref="K38:L38"/>
    <mergeCell ref="B40:D40"/>
    <mergeCell ref="A37:D37"/>
    <mergeCell ref="A38:A39"/>
    <mergeCell ref="B38:D39"/>
    <mergeCell ref="E38:F38"/>
    <mergeCell ref="A29:A30"/>
    <mergeCell ref="B29:D30"/>
    <mergeCell ref="E29:F29"/>
    <mergeCell ref="G29:H29"/>
    <mergeCell ref="A24:D24"/>
    <mergeCell ref="A25:D25"/>
    <mergeCell ref="A26:D26"/>
    <mergeCell ref="A28:L28"/>
    <mergeCell ref="B33:D33"/>
    <mergeCell ref="A20:D20"/>
    <mergeCell ref="A21:D21"/>
    <mergeCell ref="A22:D22"/>
    <mergeCell ref="A23:D23"/>
    <mergeCell ref="A15:D15"/>
    <mergeCell ref="A17:L17"/>
    <mergeCell ref="A18:D19"/>
    <mergeCell ref="E18:F18"/>
    <mergeCell ref="G18:H18"/>
    <mergeCell ref="I18:J18"/>
    <mergeCell ref="A1:J1"/>
    <mergeCell ref="A2:L2"/>
    <mergeCell ref="A3:L3"/>
    <mergeCell ref="A4:D5"/>
    <mergeCell ref="E4:F4"/>
    <mergeCell ref="G4:H4"/>
    <mergeCell ref="I4:J4"/>
    <mergeCell ref="K4:L4"/>
    <mergeCell ref="K18:L18"/>
    <mergeCell ref="A10:D10"/>
    <mergeCell ref="A11:D11"/>
    <mergeCell ref="A12:D12"/>
    <mergeCell ref="A14:D14"/>
    <mergeCell ref="A6:D6"/>
    <mergeCell ref="A7:D7"/>
    <mergeCell ref="A8:D8"/>
    <mergeCell ref="A9:D9"/>
    <mergeCell ref="A13:D13"/>
  </mergeCells>
  <phoneticPr fontId="23" type="noConversion"/>
  <printOptions horizontalCentered="1" verticalCentered="1"/>
  <pageMargins left="0.19685039370078741" right="0.19685039370078741" top="0.6692913385826772" bottom="0.39370078740157483" header="0.51181102362204722" footer="0.51181102362204722"/>
  <pageSetup paperSize="9" fitToHeight="0" orientation="landscape" r:id="rId4"/>
  <headerFooter alignWithMargins="0">
    <oddHeader>&amp;C&amp;F</oddHeader>
    <oddFooter>&amp;L&amp;8&amp;F&amp;R&amp;8&amp;P</oddFooter>
  </headerFooter>
  <rowBreaks count="1" manualBreakCount="1">
    <brk id="4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8C15F00F7C741B7B26DA81366D6C4" ma:contentTypeVersion="4" ma:contentTypeDescription="Create a new document." ma:contentTypeScope="" ma:versionID="37a84906070d1b9c767b40205b82ff96">
  <xsd:schema xmlns:xsd="http://www.w3.org/2001/XMLSchema" xmlns:xs="http://www.w3.org/2001/XMLSchema" xmlns:p="http://schemas.microsoft.com/office/2006/metadata/properties" xmlns:ns3="69084a9d-f402-41bc-b3d2-26bfb83899df" targetNamespace="http://schemas.microsoft.com/office/2006/metadata/properties" ma:root="true" ma:fieldsID="d0d1dff3953098078c82200aa96b9a83" ns3:_="">
    <xsd:import namespace="69084a9d-f402-41bc-b3d2-26bfb83899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84a9d-f402-41bc-b3d2-26bfb8389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984D7-C729-4F5D-886F-87EB955C9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084a9d-f402-41bc-b3d2-26bfb838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02BAAD-1886-4253-B284-BCE7E1845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BA529-FA67-45A6-99BF-0AAFB7707AF2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9084a9d-f402-41bc-b3d2-26bfb83899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Missione programma 2022</vt:lpstr>
      <vt:lpstr>Schema Generale</vt:lpstr>
      <vt:lpstr>Organizzazione</vt:lpstr>
      <vt:lpstr>Caratteristiche</vt:lpstr>
      <vt:lpstr>Economico Patrimoniale</vt:lpstr>
      <vt:lpstr>Caratteristiche!Area_stampa</vt:lpstr>
      <vt:lpstr>'Economico Patrimoniale'!Area_stampa</vt:lpstr>
      <vt:lpstr>Organizzazione!Area_stampa</vt:lpstr>
      <vt:lpstr>'Schema Generale'!Area_stampa</vt:lpstr>
      <vt:lpstr>'Missione programma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info</cp:lastModifiedBy>
  <cp:lastPrinted>2021-03-15T07:36:34Z</cp:lastPrinted>
  <dcterms:created xsi:type="dcterms:W3CDTF">2006-09-16T00:00:00Z</dcterms:created>
  <dcterms:modified xsi:type="dcterms:W3CDTF">2024-03-14T10:34:38Z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0x010100D408C15F00F7C741B7B26DA81366D6C4</vt:lpwstr>
  </property>
</Properties>
</file>